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300" windowHeight="8730" activeTab="0"/>
  </bookViews>
  <sheets>
    <sheet name="КОШТОРИС" sheetId="1" r:id="rId1"/>
    <sheet name="Результати обміру вікон" sheetId="2" r:id="rId2"/>
  </sheets>
  <definedNames/>
  <calcPr fullCalcOnLoad="1"/>
</workbook>
</file>

<file path=xl/sharedStrings.xml><?xml version="1.0" encoding="utf-8"?>
<sst xmlns="http://schemas.openxmlformats.org/spreadsheetml/2006/main" count="52" uniqueCount="41">
  <si>
    <t>Розташування</t>
  </si>
  <si>
    <t>відкоси</t>
  </si>
  <si>
    <t>ширина, м</t>
  </si>
  <si>
    <t>площа, кв.м</t>
  </si>
  <si>
    <t>кількість, шт</t>
  </si>
  <si>
    <t>внутрішні, м</t>
  </si>
  <si>
    <t>зовнішні, м</t>
  </si>
  <si>
    <t>відливи, м</t>
  </si>
  <si>
    <t>№ з/п</t>
  </si>
  <si>
    <t>ВСЬОГО:</t>
  </si>
  <si>
    <t>висота,                м</t>
  </si>
  <si>
    <t>загальна площа,                     кв. м</t>
  </si>
  <si>
    <t>підвіконня,                  м</t>
  </si>
  <si>
    <t>Найменування робіт і витрат</t>
  </si>
  <si>
    <t>Одиниця виміру</t>
  </si>
  <si>
    <t>%</t>
  </si>
  <si>
    <t>Всього по кошторису:</t>
  </si>
  <si>
    <t>Всього будівельні роботи:</t>
  </si>
  <si>
    <t>Непередбачені витрати</t>
  </si>
  <si>
    <t>КОШТОРИС</t>
  </si>
  <si>
    <t>Кількість</t>
  </si>
  <si>
    <t>х</t>
  </si>
  <si>
    <r>
      <t>м</t>
    </r>
    <r>
      <rPr>
        <vertAlign val="superscript"/>
        <sz val="12"/>
        <color indexed="8"/>
        <rFont val="Cambria"/>
        <family val="1"/>
      </rPr>
      <t>2</t>
    </r>
  </si>
  <si>
    <t>Вартість одиниці, грн.</t>
  </si>
  <si>
    <t>Загальна вартість,    грн.</t>
  </si>
  <si>
    <r>
      <t>м</t>
    </r>
    <r>
      <rPr>
        <vertAlign val="superscript"/>
        <sz val="11"/>
        <color indexed="8"/>
        <rFont val="Cambria"/>
        <family val="1"/>
      </rPr>
      <t>2</t>
    </r>
  </si>
  <si>
    <r>
      <t xml:space="preserve">Збільшення вартості будівельних робіт на середньорічний індекс інфляції </t>
    </r>
    <r>
      <rPr>
        <i/>
        <sz val="11"/>
        <color indexed="8"/>
        <rFont val="Cambria"/>
        <family val="1"/>
      </rPr>
      <t>(показник за 2016 рік)</t>
    </r>
  </si>
  <si>
    <t>Площа відкосів</t>
  </si>
  <si>
    <t>у спортивному залі для занять хортингом</t>
  </si>
  <si>
    <t>Результати обміру належних до заміни вікон та дверей</t>
  </si>
  <si>
    <t>Заміна вікон у спортивому залі</t>
  </si>
  <si>
    <t>Вікна у спортивній залі</t>
  </si>
  <si>
    <t>Вікна у роздягальні</t>
  </si>
  <si>
    <t>Заміна зовнішніх вхідних дверей</t>
  </si>
  <si>
    <t>Заміна внутрішніх дверей</t>
  </si>
  <si>
    <t>Двері вхідні (зовнішні)</t>
  </si>
  <si>
    <t>Двері внутрішні (міжкімнатні)</t>
  </si>
  <si>
    <t>по вул. Набережна Перемоги, 138</t>
  </si>
  <si>
    <t xml:space="preserve">на заміну вікон  та дверей </t>
  </si>
  <si>
    <t>Примітка: вартість заміни вікон розрахована станом на 15.07.2017 року та включає в себе вартість вікон та дверей, їх доставку, демонтаж/монтаж, улаштування підвіконня, відливів, відкосів, прибирання та вивіз сміття.</t>
  </si>
  <si>
    <t>Заміна вікна у роздягальні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</si>
</sst>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2"/>
      <color indexed="8"/>
      <name val="Cambria"/>
      <family val="1"/>
    </font>
    <font>
      <vertAlign val="superscript"/>
      <sz val="11"/>
      <color indexed="8"/>
      <name val="Cambria"/>
      <family val="1"/>
    </font>
    <font>
      <i/>
      <sz val="11"/>
      <color indexed="8"/>
      <name val="Cambria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mbria"/>
      <family val="1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2"/>
      <color indexed="56"/>
      <name val="Cambria"/>
      <family val="1"/>
    </font>
    <font>
      <b/>
      <sz val="13"/>
      <color indexed="8"/>
      <name val="Cambria"/>
      <family val="1"/>
    </font>
    <font>
      <b/>
      <sz val="12"/>
      <color indexed="8"/>
      <name val="Cambria"/>
      <family val="1"/>
    </font>
    <font>
      <sz val="12"/>
      <name val="Cambria"/>
      <family val="1"/>
    </font>
    <font>
      <b/>
      <i/>
      <sz val="10"/>
      <color indexed="8"/>
      <name val="Cambria"/>
      <family val="1"/>
    </font>
    <font>
      <sz val="11"/>
      <color indexed="8"/>
      <name val="Cambria"/>
      <family val="1"/>
    </font>
    <font>
      <b/>
      <sz val="14"/>
      <color indexed="8"/>
      <name val="Cambria"/>
      <family val="1"/>
    </font>
    <font>
      <i/>
      <sz val="12"/>
      <color indexed="8"/>
      <name val="Cambria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b/>
      <sz val="12"/>
      <color rgb="FF002060"/>
      <name val="Cambria"/>
      <family val="1"/>
    </font>
    <font>
      <b/>
      <sz val="13"/>
      <color theme="1"/>
      <name val="Cambria"/>
      <family val="1"/>
    </font>
    <font>
      <b/>
      <sz val="12"/>
      <color theme="1"/>
      <name val="Cambria"/>
      <family val="1"/>
    </font>
    <font>
      <b/>
      <i/>
      <sz val="10"/>
      <color theme="1"/>
      <name val="Cambria"/>
      <family val="1"/>
    </font>
    <font>
      <sz val="11"/>
      <color theme="1"/>
      <name val="Cambria"/>
      <family val="1"/>
    </font>
    <font>
      <b/>
      <sz val="14"/>
      <color theme="1"/>
      <name val="Cambria"/>
      <family val="1"/>
    </font>
    <font>
      <i/>
      <sz val="12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double"/>
      <bottom style="double"/>
    </border>
    <border>
      <left style="thin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 style="thin"/>
      <bottom style="thin"/>
    </border>
    <border>
      <left style="double"/>
      <right style="thin"/>
      <top style="double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/>
      <right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 style="double"/>
    </border>
    <border>
      <left style="thin"/>
      <right style="thin"/>
      <top style="double"/>
      <bottom/>
    </border>
    <border>
      <left style="thin"/>
      <right style="thin"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2" fillId="0" borderId="10" xfId="0" applyFont="1" applyBorder="1" applyAlignment="1">
      <alignment horizontal="center" vertical="center" wrapText="1"/>
    </xf>
    <xf numFmtId="2" fontId="53" fillId="0" borderId="11" xfId="0" applyNumberFormat="1" applyFont="1" applyBorder="1" applyAlignment="1">
      <alignment horizontal="center" vertical="center" wrapText="1"/>
    </xf>
    <xf numFmtId="2" fontId="53" fillId="0" borderId="12" xfId="0" applyNumberFormat="1" applyFont="1" applyBorder="1" applyAlignment="1">
      <alignment horizontal="center" vertical="center" wrapText="1"/>
    </xf>
    <xf numFmtId="2" fontId="54" fillId="0" borderId="13" xfId="0" applyNumberFormat="1" applyFont="1" applyBorder="1" applyAlignment="1">
      <alignment horizontal="center" vertical="center" wrapText="1"/>
    </xf>
    <xf numFmtId="2" fontId="55" fillId="0" borderId="14" xfId="0" applyNumberFormat="1" applyFont="1" applyBorder="1" applyAlignment="1">
      <alignment horizontal="center" vertical="center" wrapText="1"/>
    </xf>
    <xf numFmtId="2" fontId="55" fillId="0" borderId="15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wrapText="1"/>
    </xf>
    <xf numFmtId="2" fontId="55" fillId="0" borderId="12" xfId="0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left" vertical="center" wrapText="1"/>
    </xf>
    <xf numFmtId="2" fontId="55" fillId="33" borderId="11" xfId="0" applyNumberFormat="1" applyFont="1" applyFill="1" applyBorder="1" applyAlignment="1">
      <alignment horizontal="center" vertical="center" wrapText="1"/>
    </xf>
    <xf numFmtId="2" fontId="53" fillId="33" borderId="11" xfId="0" applyNumberFormat="1" applyFont="1" applyFill="1" applyBorder="1" applyAlignment="1">
      <alignment horizontal="center" vertical="center" wrapText="1"/>
    </xf>
    <xf numFmtId="0" fontId="53" fillId="34" borderId="13" xfId="0" applyFont="1" applyFill="1" applyBorder="1" applyAlignment="1">
      <alignment horizontal="center" vertical="center"/>
    </xf>
    <xf numFmtId="49" fontId="52" fillId="34" borderId="13" xfId="0" applyNumberFormat="1" applyFont="1" applyFill="1" applyBorder="1" applyAlignment="1">
      <alignment horizontal="center" vertical="center"/>
    </xf>
    <xf numFmtId="2" fontId="56" fillId="34" borderId="16" xfId="0" applyNumberFormat="1" applyFont="1" applyFill="1" applyBorder="1" applyAlignment="1">
      <alignment horizontal="center" vertical="center"/>
    </xf>
    <xf numFmtId="49" fontId="52" fillId="34" borderId="13" xfId="0" applyNumberFormat="1" applyFont="1" applyFill="1" applyBorder="1" applyAlignment="1">
      <alignment horizontal="center" vertical="center" wrapText="1"/>
    </xf>
    <xf numFmtId="2" fontId="56" fillId="34" borderId="16" xfId="0" applyNumberFormat="1" applyFont="1" applyFill="1" applyBorder="1" applyAlignment="1">
      <alignment horizontal="center" vertical="center" wrapText="1"/>
    </xf>
    <xf numFmtId="2" fontId="57" fillId="34" borderId="13" xfId="0" applyNumberFormat="1" applyFont="1" applyFill="1" applyBorder="1" applyAlignment="1">
      <alignment horizontal="center" vertical="center"/>
    </xf>
    <xf numFmtId="0" fontId="53" fillId="0" borderId="17" xfId="0" applyFont="1" applyFill="1" applyBorder="1" applyAlignment="1">
      <alignment horizontal="left"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53" fillId="0" borderId="0" xfId="0" applyFont="1" applyBorder="1" applyAlignment="1">
      <alignment horizontal="left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2" fontId="29" fillId="0" borderId="14" xfId="0" applyNumberFormat="1" applyFont="1" applyBorder="1" applyAlignment="1">
      <alignment horizontal="center" vertical="center" wrapText="1"/>
    </xf>
    <xf numFmtId="0" fontId="58" fillId="34" borderId="20" xfId="0" applyFont="1" applyFill="1" applyBorder="1" applyAlignment="1">
      <alignment horizontal="center" vertical="center" wrapText="1"/>
    </xf>
    <xf numFmtId="0" fontId="58" fillId="34" borderId="13" xfId="0" applyFont="1" applyFill="1" applyBorder="1" applyAlignment="1">
      <alignment horizontal="center" vertical="center" wrapText="1"/>
    </xf>
    <xf numFmtId="0" fontId="58" fillId="34" borderId="16" xfId="0" applyFont="1" applyFill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Fill="1" applyBorder="1" applyAlignment="1">
      <alignment horizontal="left" vertical="center" wrapText="1"/>
    </xf>
    <xf numFmtId="0" fontId="59" fillId="0" borderId="22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2" fontId="59" fillId="0" borderId="22" xfId="0" applyNumberFormat="1" applyFont="1" applyBorder="1" applyAlignment="1">
      <alignment horizontal="center" vertical="center"/>
    </xf>
    <xf numFmtId="2" fontId="59" fillId="0" borderId="23" xfId="0" applyNumberFormat="1" applyFont="1" applyBorder="1" applyAlignment="1">
      <alignment horizontal="center" vertical="center"/>
    </xf>
    <xf numFmtId="0" fontId="59" fillId="0" borderId="19" xfId="0" applyFont="1" applyBorder="1" applyAlignment="1">
      <alignment horizontal="center" vertical="center"/>
    </xf>
    <xf numFmtId="0" fontId="59" fillId="0" borderId="11" xfId="0" applyFont="1" applyFill="1" applyBorder="1" applyAlignment="1">
      <alignment horizontal="left" vertical="center" wrapText="1"/>
    </xf>
    <xf numFmtId="0" fontId="59" fillId="0" borderId="11" xfId="0" applyFont="1" applyBorder="1" applyAlignment="1">
      <alignment horizontal="center" vertical="center"/>
    </xf>
    <xf numFmtId="0" fontId="59" fillId="0" borderId="11" xfId="0" applyFont="1" applyBorder="1" applyAlignment="1">
      <alignment horizontal="center" vertical="center"/>
    </xf>
    <xf numFmtId="2" fontId="59" fillId="0" borderId="11" xfId="0" applyNumberFormat="1" applyFont="1" applyBorder="1" applyAlignment="1">
      <alignment horizontal="center" vertical="center"/>
    </xf>
    <xf numFmtId="2" fontId="59" fillId="0" borderId="12" xfId="0" applyNumberFormat="1" applyFont="1" applyBorder="1" applyAlignment="1">
      <alignment horizontal="center" vertical="center"/>
    </xf>
    <xf numFmtId="0" fontId="59" fillId="0" borderId="17" xfId="0" applyFont="1" applyBorder="1" applyAlignment="1">
      <alignment horizontal="left" vertical="center" wrapText="1"/>
    </xf>
    <xf numFmtId="0" fontId="59" fillId="0" borderId="24" xfId="0" applyFont="1" applyBorder="1" applyAlignment="1">
      <alignment horizontal="center" vertical="center" wrapText="1"/>
    </xf>
    <xf numFmtId="0" fontId="59" fillId="0" borderId="14" xfId="0" applyFont="1" applyBorder="1" applyAlignment="1">
      <alignment horizontal="left" vertical="center" wrapText="1"/>
    </xf>
    <xf numFmtId="0" fontId="59" fillId="0" borderId="14" xfId="0" applyFont="1" applyFill="1" applyBorder="1" applyAlignment="1">
      <alignment horizontal="center" vertical="center" wrapText="1"/>
    </xf>
    <xf numFmtId="2" fontId="59" fillId="0" borderId="14" xfId="0" applyNumberFormat="1" applyFont="1" applyFill="1" applyBorder="1" applyAlignment="1">
      <alignment horizontal="center" vertical="center" wrapText="1"/>
    </xf>
    <xf numFmtId="2" fontId="59" fillId="0" borderId="14" xfId="0" applyNumberFormat="1" applyFont="1" applyBorder="1" applyAlignment="1">
      <alignment horizontal="center" vertical="center" wrapText="1"/>
    </xf>
    <xf numFmtId="2" fontId="59" fillId="0" borderId="15" xfId="0" applyNumberFormat="1" applyFont="1" applyBorder="1" applyAlignment="1">
      <alignment horizontal="center" vertical="center" wrapText="1"/>
    </xf>
    <xf numFmtId="0" fontId="59" fillId="0" borderId="25" xfId="0" applyFont="1" applyBorder="1" applyAlignment="1">
      <alignment horizontal="center" vertical="center" wrapText="1"/>
    </xf>
    <xf numFmtId="0" fontId="59" fillId="0" borderId="17" xfId="0" applyFont="1" applyFill="1" applyBorder="1" applyAlignment="1">
      <alignment horizontal="center" vertical="center" wrapText="1"/>
    </xf>
    <xf numFmtId="2" fontId="59" fillId="0" borderId="17" xfId="0" applyNumberFormat="1" applyFont="1" applyFill="1" applyBorder="1" applyAlignment="1">
      <alignment horizontal="center" vertical="center" wrapText="1"/>
    </xf>
    <xf numFmtId="2" fontId="59" fillId="0" borderId="17" xfId="0" applyNumberFormat="1" applyFont="1" applyBorder="1" applyAlignment="1">
      <alignment horizontal="center" vertical="center" wrapText="1"/>
    </xf>
    <xf numFmtId="2" fontId="59" fillId="0" borderId="26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55" fillId="0" borderId="20" xfId="0" applyFont="1" applyBorder="1" applyAlignment="1">
      <alignment horizontal="center" vertical="center"/>
    </xf>
    <xf numFmtId="0" fontId="55" fillId="0" borderId="16" xfId="0" applyFont="1" applyBorder="1" applyAlignment="1">
      <alignment horizontal="center" vertical="center"/>
    </xf>
    <xf numFmtId="0" fontId="60" fillId="0" borderId="0" xfId="0" applyFont="1" applyAlignment="1">
      <alignment horizontal="center"/>
    </xf>
    <xf numFmtId="0" fontId="57" fillId="34" borderId="27" xfId="0" applyFont="1" applyFill="1" applyBorder="1" applyAlignment="1">
      <alignment horizontal="right" vertical="center" wrapText="1"/>
    </xf>
    <xf numFmtId="0" fontId="57" fillId="34" borderId="28" xfId="0" applyFont="1" applyFill="1" applyBorder="1" applyAlignment="1">
      <alignment horizontal="right" vertical="center" wrapText="1"/>
    </xf>
    <xf numFmtId="0" fontId="60" fillId="0" borderId="0" xfId="0" applyFont="1" applyAlignment="1">
      <alignment horizontal="center" vertical="center" wrapText="1"/>
    </xf>
    <xf numFmtId="0" fontId="61" fillId="0" borderId="0" xfId="0" applyFont="1" applyAlignment="1">
      <alignment horizontal="left" vertical="top" wrapText="1"/>
    </xf>
    <xf numFmtId="0" fontId="56" fillId="0" borderId="0" xfId="0" applyFont="1" applyAlignment="1">
      <alignment horizontal="center" wrapText="1"/>
    </xf>
    <xf numFmtId="0" fontId="57" fillId="0" borderId="20" xfId="0" applyFont="1" applyBorder="1" applyAlignment="1">
      <alignment horizontal="center" vertical="center"/>
    </xf>
    <xf numFmtId="0" fontId="57" fillId="0" borderId="16" xfId="0" applyFont="1" applyBorder="1" applyAlignment="1">
      <alignment horizontal="center" vertical="center"/>
    </xf>
    <xf numFmtId="0" fontId="59" fillId="0" borderId="29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center" vertical="center" wrapText="1"/>
    </xf>
    <xf numFmtId="0" fontId="57" fillId="0" borderId="27" xfId="0" applyFont="1" applyBorder="1" applyAlignment="1">
      <alignment horizontal="right" vertical="center" wrapText="1"/>
    </xf>
    <xf numFmtId="0" fontId="57" fillId="0" borderId="31" xfId="0" applyFont="1" applyBorder="1" applyAlignment="1">
      <alignment horizontal="right" vertical="center" wrapText="1"/>
    </xf>
    <xf numFmtId="0" fontId="57" fillId="0" borderId="28" xfId="0" applyFont="1" applyBorder="1" applyAlignment="1">
      <alignment horizontal="right" vertical="center" wrapText="1"/>
    </xf>
    <xf numFmtId="0" fontId="59" fillId="0" borderId="32" xfId="0" applyFont="1" applyBorder="1" applyAlignment="1">
      <alignment horizontal="center" vertical="center" wrapText="1"/>
    </xf>
    <xf numFmtId="0" fontId="59" fillId="0" borderId="33" xfId="0" applyFont="1" applyBorder="1" applyAlignment="1">
      <alignment horizontal="center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36" xfId="0" applyFont="1" applyBorder="1" applyAlignment="1">
      <alignment horizontal="center" vertical="center" wrapText="1"/>
    </xf>
    <xf numFmtId="0" fontId="59" fillId="0" borderId="37" xfId="0" applyFont="1" applyBorder="1" applyAlignment="1">
      <alignment horizontal="center" vertical="center" wrapText="1"/>
    </xf>
    <xf numFmtId="0" fontId="59" fillId="33" borderId="36" xfId="0" applyFont="1" applyFill="1" applyBorder="1" applyAlignment="1">
      <alignment horizontal="center" vertical="center" wrapText="1"/>
    </xf>
    <xf numFmtId="0" fontId="59" fillId="33" borderId="37" xfId="0" applyFont="1" applyFill="1" applyBorder="1" applyAlignment="1">
      <alignment horizontal="center" vertical="center" wrapText="1"/>
    </xf>
    <xf numFmtId="0" fontId="59" fillId="0" borderId="38" xfId="0" applyFont="1" applyBorder="1" applyAlignment="1">
      <alignment horizontal="center" vertical="center" wrapText="1"/>
    </xf>
    <xf numFmtId="0" fontId="59" fillId="0" borderId="39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left" vertical="center" wrapText="1"/>
    </xf>
    <xf numFmtId="2" fontId="53" fillId="0" borderId="10" xfId="0" applyNumberFormat="1" applyFont="1" applyBorder="1" applyAlignment="1">
      <alignment horizontal="center" vertical="center" wrapText="1"/>
    </xf>
    <xf numFmtId="0" fontId="53" fillId="0" borderId="25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left" vertical="center" wrapText="1"/>
    </xf>
    <xf numFmtId="2" fontId="53" fillId="0" borderId="17" xfId="0" applyNumberFormat="1" applyFont="1" applyBorder="1" applyAlignment="1">
      <alignment horizontal="center" vertical="center" wrapText="1"/>
    </xf>
    <xf numFmtId="2" fontId="55" fillId="0" borderId="17" xfId="0" applyNumberFormat="1" applyFont="1" applyBorder="1" applyAlignment="1">
      <alignment horizontal="center" vertical="center" wrapText="1"/>
    </xf>
    <xf numFmtId="2" fontId="55" fillId="33" borderId="17" xfId="0" applyNumberFormat="1" applyFont="1" applyFill="1" applyBorder="1" applyAlignment="1">
      <alignment horizontal="center" vertical="center" wrapText="1"/>
    </xf>
    <xf numFmtId="2" fontId="29" fillId="0" borderId="11" xfId="0" applyNumberFormat="1" applyFont="1" applyBorder="1" applyAlignment="1">
      <alignment horizontal="center" vertical="center" wrapText="1"/>
    </xf>
    <xf numFmtId="2" fontId="29" fillId="33" borderId="11" xfId="0" applyNumberFormat="1" applyFont="1" applyFill="1" applyBorder="1" applyAlignment="1">
      <alignment horizontal="center" vertical="center" wrapText="1"/>
    </xf>
    <xf numFmtId="2" fontId="29" fillId="0" borderId="12" xfId="0" applyNumberFormat="1" applyFont="1" applyBorder="1" applyAlignment="1">
      <alignment horizontal="center" vertical="center" wrapText="1"/>
    </xf>
    <xf numFmtId="2" fontId="29" fillId="0" borderId="17" xfId="0" applyNumberFormat="1" applyFont="1" applyBorder="1" applyAlignment="1">
      <alignment horizontal="center" vertical="center" wrapText="1"/>
    </xf>
    <xf numFmtId="2" fontId="29" fillId="33" borderId="17" xfId="0" applyNumberFormat="1" applyFont="1" applyFill="1" applyBorder="1" applyAlignment="1">
      <alignment horizontal="center" vertical="center" wrapText="1"/>
    </xf>
    <xf numFmtId="2" fontId="29" fillId="0" borderId="26" xfId="0" applyNumberFormat="1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53" fillId="0" borderId="41" xfId="0" applyFont="1" applyBorder="1" applyAlignment="1">
      <alignment horizontal="left" vertical="center" wrapText="1"/>
    </xf>
    <xf numFmtId="0" fontId="53" fillId="0" borderId="14" xfId="0" applyFont="1" applyBorder="1" applyAlignment="1">
      <alignment horizontal="left" vertical="center" wrapText="1"/>
    </xf>
    <xf numFmtId="2" fontId="29" fillId="0" borderId="10" xfId="0" applyNumberFormat="1" applyFont="1" applyBorder="1" applyAlignment="1">
      <alignment horizontal="center" vertical="center" wrapText="1"/>
    </xf>
    <xf numFmtId="2" fontId="54" fillId="33" borderId="13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="120" zoomScaleNormal="120" zoomScalePageLayoutView="0" workbookViewId="0" topLeftCell="A7">
      <selection activeCell="B10" sqref="B10"/>
    </sheetView>
  </sheetViews>
  <sheetFormatPr defaultColWidth="9.140625" defaultRowHeight="15"/>
  <cols>
    <col min="1" max="1" width="4.7109375" style="0" customWidth="1"/>
    <col min="2" max="2" width="38.7109375" style="0" customWidth="1"/>
    <col min="3" max="3" width="9.7109375" style="0" customWidth="1"/>
    <col min="4" max="4" width="11.7109375" style="0" customWidth="1"/>
    <col min="5" max="5" width="12.7109375" style="0" customWidth="1"/>
    <col min="6" max="6" width="14.7109375" style="0" customWidth="1"/>
  </cols>
  <sheetData>
    <row r="2" spans="1:6" ht="18" customHeight="1">
      <c r="A2" s="54" t="s">
        <v>19</v>
      </c>
      <c r="B2" s="54"/>
      <c r="C2" s="54"/>
      <c r="D2" s="54"/>
      <c r="E2" s="54"/>
      <c r="F2" s="54"/>
    </row>
    <row r="3" spans="1:6" s="51" customFormat="1" ht="18" customHeight="1">
      <c r="A3" s="57" t="s">
        <v>38</v>
      </c>
      <c r="B3" s="57"/>
      <c r="C3" s="57"/>
      <c r="D3" s="57"/>
      <c r="E3" s="57"/>
      <c r="F3" s="57"/>
    </row>
    <row r="4" spans="1:6" s="51" customFormat="1" ht="18" customHeight="1">
      <c r="A4" s="57" t="s">
        <v>28</v>
      </c>
      <c r="B4" s="57"/>
      <c r="C4" s="57"/>
      <c r="D4" s="57"/>
      <c r="E4" s="57"/>
      <c r="F4" s="57"/>
    </row>
    <row r="5" spans="1:6" s="51" customFormat="1" ht="18" customHeight="1">
      <c r="A5" s="57" t="s">
        <v>37</v>
      </c>
      <c r="B5" s="57"/>
      <c r="C5" s="57"/>
      <c r="D5" s="57"/>
      <c r="E5" s="57"/>
      <c r="F5" s="57"/>
    </row>
    <row r="6" ht="15.75" thickBot="1"/>
    <row r="7" spans="1:6" ht="49.5" customHeight="1" thickBot="1" thickTop="1">
      <c r="A7" s="24" t="s">
        <v>8</v>
      </c>
      <c r="B7" s="25" t="s">
        <v>13</v>
      </c>
      <c r="C7" s="25" t="s">
        <v>14</v>
      </c>
      <c r="D7" s="25" t="s">
        <v>20</v>
      </c>
      <c r="E7" s="25" t="s">
        <v>23</v>
      </c>
      <c r="F7" s="26" t="s">
        <v>24</v>
      </c>
    </row>
    <row r="8" spans="1:6" ht="30" customHeight="1" thickTop="1">
      <c r="A8" s="27">
        <v>1</v>
      </c>
      <c r="B8" s="28" t="s">
        <v>30</v>
      </c>
      <c r="C8" s="29" t="s">
        <v>25</v>
      </c>
      <c r="D8" s="30">
        <v>41.73</v>
      </c>
      <c r="E8" s="31">
        <v>2246</v>
      </c>
      <c r="F8" s="32">
        <f>D8*E8</f>
        <v>93725.57999999999</v>
      </c>
    </row>
    <row r="9" spans="1:6" ht="30" customHeight="1">
      <c r="A9" s="33">
        <v>2</v>
      </c>
      <c r="B9" s="34" t="s">
        <v>40</v>
      </c>
      <c r="C9" s="35" t="s">
        <v>25</v>
      </c>
      <c r="D9" s="36">
        <v>3.24</v>
      </c>
      <c r="E9" s="37">
        <v>2190</v>
      </c>
      <c r="F9" s="38">
        <f>D9*E9</f>
        <v>7095.6</v>
      </c>
    </row>
    <row r="10" spans="1:6" ht="30" customHeight="1">
      <c r="A10" s="33">
        <v>3</v>
      </c>
      <c r="B10" s="34" t="s">
        <v>33</v>
      </c>
      <c r="C10" s="35" t="s">
        <v>25</v>
      </c>
      <c r="D10" s="36">
        <v>6.08</v>
      </c>
      <c r="E10" s="37">
        <v>2610</v>
      </c>
      <c r="F10" s="38">
        <f>D10*E10</f>
        <v>15868.800000000001</v>
      </c>
    </row>
    <row r="11" spans="1:6" ht="30" customHeight="1" thickBot="1">
      <c r="A11" s="33">
        <v>4</v>
      </c>
      <c r="B11" s="34" t="s">
        <v>34</v>
      </c>
      <c r="C11" s="35" t="s">
        <v>25</v>
      </c>
      <c r="D11" s="36">
        <v>9.66</v>
      </c>
      <c r="E11" s="37">
        <v>1800</v>
      </c>
      <c r="F11" s="38">
        <f>D11*E11</f>
        <v>17388</v>
      </c>
    </row>
    <row r="12" spans="1:6" ht="30" customHeight="1" thickBot="1" thickTop="1">
      <c r="A12" s="55" t="s">
        <v>17</v>
      </c>
      <c r="B12" s="56"/>
      <c r="C12" s="12" t="s">
        <v>22</v>
      </c>
      <c r="D12" s="17">
        <f>SUM(D8:D11)</f>
        <v>60.709999999999994</v>
      </c>
      <c r="E12" s="13" t="s">
        <v>21</v>
      </c>
      <c r="F12" s="14">
        <f>SUM(F8:F11)</f>
        <v>134077.97999999998</v>
      </c>
    </row>
    <row r="13" spans="1:6" ht="60" customHeight="1" thickTop="1">
      <c r="A13" s="40">
        <v>9</v>
      </c>
      <c r="B13" s="41" t="s">
        <v>26</v>
      </c>
      <c r="C13" s="42" t="s">
        <v>15</v>
      </c>
      <c r="D13" s="43">
        <v>113.9</v>
      </c>
      <c r="E13" s="44" t="s">
        <v>21</v>
      </c>
      <c r="F13" s="45">
        <f>F12*D13/100-F12</f>
        <v>18636.839219999994</v>
      </c>
    </row>
    <row r="14" spans="1:6" ht="30" customHeight="1" thickBot="1">
      <c r="A14" s="46">
        <v>10</v>
      </c>
      <c r="B14" s="39" t="s">
        <v>18</v>
      </c>
      <c r="C14" s="47" t="s">
        <v>15</v>
      </c>
      <c r="D14" s="48">
        <v>5</v>
      </c>
      <c r="E14" s="49" t="s">
        <v>21</v>
      </c>
      <c r="F14" s="50">
        <f>F12*D14/100</f>
        <v>6703.898999999999</v>
      </c>
    </row>
    <row r="15" spans="1:6" ht="30" customHeight="1" thickBot="1" thickTop="1">
      <c r="A15" s="55" t="s">
        <v>16</v>
      </c>
      <c r="B15" s="56"/>
      <c r="C15" s="15" t="s">
        <v>21</v>
      </c>
      <c r="D15" s="15" t="s">
        <v>21</v>
      </c>
      <c r="E15" s="15" t="s">
        <v>21</v>
      </c>
      <c r="F15" s="16">
        <f>F12+F13+F14</f>
        <v>159418.71821999998</v>
      </c>
    </row>
    <row r="16" ht="15.75" thickTop="1"/>
    <row r="17" spans="2:6" ht="15.75" customHeight="1">
      <c r="B17" s="58" t="s">
        <v>39</v>
      </c>
      <c r="C17" s="58"/>
      <c r="D17" s="58"/>
      <c r="E17" s="58"/>
      <c r="F17" s="58"/>
    </row>
    <row r="18" spans="2:6" ht="15">
      <c r="B18" s="58"/>
      <c r="C18" s="58"/>
      <c r="D18" s="58"/>
      <c r="E18" s="58"/>
      <c r="F18" s="58"/>
    </row>
    <row r="19" spans="2:6" ht="15">
      <c r="B19" s="58"/>
      <c r="C19" s="58"/>
      <c r="D19" s="58"/>
      <c r="E19" s="58"/>
      <c r="F19" s="58"/>
    </row>
    <row r="20" spans="2:6" ht="15">
      <c r="B20" s="58"/>
      <c r="C20" s="58"/>
      <c r="D20" s="58"/>
      <c r="E20" s="58"/>
      <c r="F20" s="58"/>
    </row>
    <row r="21" spans="2:6" ht="15">
      <c r="B21" s="58"/>
      <c r="C21" s="58"/>
      <c r="D21" s="58"/>
      <c r="E21" s="58"/>
      <c r="F21" s="58"/>
    </row>
  </sheetData>
  <sheetProtection/>
  <mergeCells count="7">
    <mergeCell ref="A2:F2"/>
    <mergeCell ref="A12:B12"/>
    <mergeCell ref="A15:B15"/>
    <mergeCell ref="A3:F3"/>
    <mergeCell ref="B17:F21"/>
    <mergeCell ref="A4:F4"/>
    <mergeCell ref="A5:F5"/>
  </mergeCells>
  <printOptions/>
  <pageMargins left="0.5905511811023623" right="0.2755905511811024" top="0.49" bottom="0.5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0"/>
  <sheetViews>
    <sheetView zoomScale="90" zoomScaleNormal="90" zoomScalePageLayoutView="0" workbookViewId="0" topLeftCell="A1">
      <selection activeCell="M6" sqref="M6"/>
    </sheetView>
  </sheetViews>
  <sheetFormatPr defaultColWidth="9.140625" defaultRowHeight="15"/>
  <cols>
    <col min="1" max="1" width="4.7109375" style="0" customWidth="1"/>
    <col min="2" max="2" width="34.7109375" style="0" customWidth="1"/>
    <col min="3" max="9" width="10.28125" style="0" customWidth="1"/>
    <col min="10" max="10" width="11.7109375" style="0" customWidth="1"/>
    <col min="11" max="11" width="10.28125" style="0" customWidth="1"/>
  </cols>
  <sheetData>
    <row r="2" spans="1:11" ht="16.5">
      <c r="A2" s="59" t="s">
        <v>29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6.5">
      <c r="A3" s="59" t="s">
        <v>28</v>
      </c>
      <c r="B3" s="59"/>
      <c r="C3" s="59"/>
      <c r="D3" s="59"/>
      <c r="E3" s="59"/>
      <c r="F3" s="59"/>
      <c r="G3" s="59"/>
      <c r="H3" s="59"/>
      <c r="I3" s="59"/>
      <c r="J3" s="59"/>
      <c r="K3" s="59"/>
    </row>
    <row r="4" ht="15.75" thickBot="1"/>
    <row r="5" spans="1:11" ht="15.75" thickTop="1">
      <c r="A5" s="67" t="s">
        <v>8</v>
      </c>
      <c r="B5" s="69" t="s">
        <v>0</v>
      </c>
      <c r="C5" s="71" t="s">
        <v>2</v>
      </c>
      <c r="D5" s="71" t="s">
        <v>10</v>
      </c>
      <c r="E5" s="71" t="s">
        <v>3</v>
      </c>
      <c r="F5" s="71" t="s">
        <v>4</v>
      </c>
      <c r="G5" s="73" t="s">
        <v>11</v>
      </c>
      <c r="H5" s="75" t="s">
        <v>1</v>
      </c>
      <c r="I5" s="76"/>
      <c r="J5" s="71" t="s">
        <v>12</v>
      </c>
      <c r="K5" s="62" t="s">
        <v>7</v>
      </c>
    </row>
    <row r="6" spans="1:11" ht="26.25" thickBot="1">
      <c r="A6" s="68"/>
      <c r="B6" s="70"/>
      <c r="C6" s="72"/>
      <c r="D6" s="72"/>
      <c r="E6" s="72"/>
      <c r="F6" s="72"/>
      <c r="G6" s="74"/>
      <c r="H6" s="1" t="s">
        <v>5</v>
      </c>
      <c r="I6" s="1" t="s">
        <v>6</v>
      </c>
      <c r="J6" s="72"/>
      <c r="K6" s="63"/>
    </row>
    <row r="7" spans="1:11" ht="31.5" customHeight="1" thickTop="1">
      <c r="A7" s="21">
        <v>1</v>
      </c>
      <c r="B7" s="18" t="s">
        <v>31</v>
      </c>
      <c r="C7" s="2"/>
      <c r="D7" s="2"/>
      <c r="E7" s="7">
        <f aca="true" t="shared" si="0" ref="E7:J7">E8+E9</f>
        <v>17.654999999999998</v>
      </c>
      <c r="F7" s="7">
        <f t="shared" si="0"/>
        <v>5</v>
      </c>
      <c r="G7" s="10">
        <f t="shared" si="0"/>
        <v>41.73</v>
      </c>
      <c r="H7" s="5">
        <f t="shared" si="0"/>
        <v>42.35</v>
      </c>
      <c r="I7" s="5">
        <f t="shared" si="0"/>
        <v>42.35</v>
      </c>
      <c r="J7" s="7">
        <f t="shared" si="0"/>
        <v>27.249999999999996</v>
      </c>
      <c r="K7" s="6">
        <f>K9+K8</f>
        <v>27.249999999999996</v>
      </c>
    </row>
    <row r="8" spans="1:11" ht="15.75">
      <c r="A8" s="21"/>
      <c r="B8" s="19"/>
      <c r="C8" s="2">
        <v>5.35</v>
      </c>
      <c r="D8" s="2">
        <v>1.2</v>
      </c>
      <c r="E8" s="2">
        <f>C8*D8</f>
        <v>6.419999999999999</v>
      </c>
      <c r="F8" s="2">
        <v>3</v>
      </c>
      <c r="G8" s="11">
        <f>E8*F8</f>
        <v>19.259999999999998</v>
      </c>
      <c r="H8" s="23">
        <f>(D8*2+C8)*F8</f>
        <v>23.25</v>
      </c>
      <c r="I8" s="23">
        <f>(D8*2+C8)*F8</f>
        <v>23.25</v>
      </c>
      <c r="J8" s="2">
        <f>(C8+0.1)*F8</f>
        <v>16.349999999999998</v>
      </c>
      <c r="K8" s="3">
        <f>(C8+0.1)*F8</f>
        <v>16.349999999999998</v>
      </c>
    </row>
    <row r="9" spans="1:11" ht="15.75">
      <c r="A9" s="21"/>
      <c r="B9" s="20"/>
      <c r="C9" s="2">
        <v>5.35</v>
      </c>
      <c r="D9" s="2">
        <v>2.1</v>
      </c>
      <c r="E9" s="2">
        <f>C9*D9</f>
        <v>11.235</v>
      </c>
      <c r="F9" s="2">
        <v>2</v>
      </c>
      <c r="G9" s="11">
        <f>E9*F9</f>
        <v>22.47</v>
      </c>
      <c r="H9" s="23">
        <f>(D9*2+C9)*F9</f>
        <v>19.1</v>
      </c>
      <c r="I9" s="23">
        <f>(D9*2+C9)*F9</f>
        <v>19.1</v>
      </c>
      <c r="J9" s="2">
        <f>(C9+0.1)*F9</f>
        <v>10.899999999999999</v>
      </c>
      <c r="K9" s="3">
        <f>(C9+0.1)*F9</f>
        <v>10.899999999999999</v>
      </c>
    </row>
    <row r="10" spans="1:11" ht="15.75">
      <c r="A10" s="22">
        <v>2</v>
      </c>
      <c r="B10" s="9" t="s">
        <v>32</v>
      </c>
      <c r="C10" s="2">
        <v>1.2</v>
      </c>
      <c r="D10" s="2">
        <v>2.7</v>
      </c>
      <c r="E10" s="7">
        <f>C10*D10</f>
        <v>3.24</v>
      </c>
      <c r="F10" s="7">
        <v>1</v>
      </c>
      <c r="G10" s="10">
        <f>E10*F10</f>
        <v>3.24</v>
      </c>
      <c r="H10" s="7">
        <f>(D10*2+C10)*F10</f>
        <v>6.6000000000000005</v>
      </c>
      <c r="I10" s="7">
        <f>(D10*2+C10)*F10</f>
        <v>6.6000000000000005</v>
      </c>
      <c r="J10" s="7">
        <f>(C10+0.1)*F10</f>
        <v>1.3</v>
      </c>
      <c r="K10" s="8">
        <f>(C10+0.1)*F10</f>
        <v>1.3</v>
      </c>
    </row>
    <row r="11" spans="1:11" ht="15.75">
      <c r="A11" s="80">
        <v>3</v>
      </c>
      <c r="B11" s="81" t="s">
        <v>35</v>
      </c>
      <c r="C11" s="2"/>
      <c r="D11" s="2"/>
      <c r="E11" s="7">
        <f>E12+E13</f>
        <v>6.075000000000001</v>
      </c>
      <c r="F11" s="7">
        <f>F12+F13</f>
        <v>2</v>
      </c>
      <c r="G11" s="10">
        <f>G12+G13</f>
        <v>6.075000000000001</v>
      </c>
      <c r="H11" s="7">
        <f>H12+H13</f>
        <v>13.05</v>
      </c>
      <c r="I11" s="7">
        <f>I12+I13</f>
        <v>13.05</v>
      </c>
      <c r="J11" s="7">
        <f>J12+J13</f>
        <v>2.45</v>
      </c>
      <c r="K11" s="7">
        <f>K12+K13</f>
        <v>2.45</v>
      </c>
    </row>
    <row r="12" spans="1:11" ht="15.75">
      <c r="A12" s="21"/>
      <c r="B12" s="92"/>
      <c r="C12" s="2">
        <v>1.05</v>
      </c>
      <c r="D12" s="2">
        <v>2.7</v>
      </c>
      <c r="E12" s="85">
        <f>C12*D12</f>
        <v>2.8350000000000004</v>
      </c>
      <c r="F12" s="85">
        <v>1</v>
      </c>
      <c r="G12" s="86">
        <f>E12*F12</f>
        <v>2.8350000000000004</v>
      </c>
      <c r="H12" s="85">
        <f>(D12*2+C12)*F12</f>
        <v>6.45</v>
      </c>
      <c r="I12" s="85">
        <f>(D12*2+C12)*F12</f>
        <v>6.45</v>
      </c>
      <c r="J12" s="85">
        <f>(C12+0.1)*F12</f>
        <v>1.1500000000000001</v>
      </c>
      <c r="K12" s="87">
        <f>(C12+0.1)*F12</f>
        <v>1.1500000000000001</v>
      </c>
    </row>
    <row r="13" spans="1:11" ht="15.75">
      <c r="A13" s="91"/>
      <c r="B13" s="93"/>
      <c r="C13" s="82">
        <v>1.2</v>
      </c>
      <c r="D13" s="82">
        <v>2.7</v>
      </c>
      <c r="E13" s="88">
        <f>C13*D13</f>
        <v>3.24</v>
      </c>
      <c r="F13" s="88">
        <v>1</v>
      </c>
      <c r="G13" s="89">
        <f>E13*F13</f>
        <v>3.24</v>
      </c>
      <c r="H13" s="88">
        <f>(D13*2+C13)*F13</f>
        <v>6.6000000000000005</v>
      </c>
      <c r="I13" s="88">
        <f>(D13*2+C13)*F13</f>
        <v>6.6000000000000005</v>
      </c>
      <c r="J13" s="88">
        <f>(C13+0.1)*F13</f>
        <v>1.3</v>
      </c>
      <c r="K13" s="90">
        <f>(C13+0.1)*F13</f>
        <v>1.3</v>
      </c>
    </row>
    <row r="14" spans="1:11" ht="15.75">
      <c r="A14" s="21">
        <v>4</v>
      </c>
      <c r="B14" s="92" t="s">
        <v>36</v>
      </c>
      <c r="C14" s="82"/>
      <c r="D14" s="82"/>
      <c r="E14" s="83">
        <f>E15+E16</f>
        <v>3.99</v>
      </c>
      <c r="F14" s="83">
        <f aca="true" t="shared" si="1" ref="F14:K14">F15+F16</f>
        <v>5</v>
      </c>
      <c r="G14" s="84">
        <f t="shared" si="1"/>
        <v>9.66</v>
      </c>
      <c r="H14" s="83">
        <f t="shared" si="1"/>
        <v>25.6</v>
      </c>
      <c r="I14" s="83">
        <f t="shared" si="1"/>
        <v>25.6</v>
      </c>
      <c r="J14" s="83">
        <f t="shared" si="1"/>
        <v>5.1</v>
      </c>
      <c r="K14" s="83">
        <f t="shared" si="1"/>
        <v>5.1</v>
      </c>
    </row>
    <row r="15" spans="1:11" ht="15.75">
      <c r="A15" s="80"/>
      <c r="B15" s="81"/>
      <c r="C15" s="82">
        <v>0.9</v>
      </c>
      <c r="D15" s="82">
        <v>2.1</v>
      </c>
      <c r="E15" s="88">
        <f>C15*D15</f>
        <v>1.8900000000000001</v>
      </c>
      <c r="F15" s="88">
        <v>4</v>
      </c>
      <c r="G15" s="89">
        <f>E15*F15</f>
        <v>7.5600000000000005</v>
      </c>
      <c r="H15" s="88">
        <f>(D15*2+C15)*F15</f>
        <v>20.400000000000002</v>
      </c>
      <c r="I15" s="88">
        <f>(D15*2+C15)*F15</f>
        <v>20.400000000000002</v>
      </c>
      <c r="J15" s="88">
        <f>(C15+0.1)*F15</f>
        <v>4</v>
      </c>
      <c r="K15" s="90">
        <f>(C15+0.1)*F15</f>
        <v>4</v>
      </c>
    </row>
    <row r="16" spans="1:11" ht="16.5" thickBot="1">
      <c r="A16" s="77"/>
      <c r="B16" s="78"/>
      <c r="C16" s="79">
        <v>1</v>
      </c>
      <c r="D16" s="79">
        <v>2.1</v>
      </c>
      <c r="E16" s="88">
        <f>C16*D16</f>
        <v>2.1</v>
      </c>
      <c r="F16" s="94">
        <v>1</v>
      </c>
      <c r="G16" s="89">
        <f>E16*F16</f>
        <v>2.1</v>
      </c>
      <c r="H16" s="88">
        <f>(D16*2+C16)*F16</f>
        <v>5.2</v>
      </c>
      <c r="I16" s="88">
        <f>(D16*2+C16)*F16</f>
        <v>5.2</v>
      </c>
      <c r="J16" s="88">
        <f>(C16+0.1)*F16</f>
        <v>1.1</v>
      </c>
      <c r="K16" s="90">
        <f>(C16+0.1)*F16</f>
        <v>1.1</v>
      </c>
    </row>
    <row r="17" spans="1:11" ht="30" customHeight="1" thickBot="1" thickTop="1">
      <c r="A17" s="64" t="s">
        <v>9</v>
      </c>
      <c r="B17" s="65"/>
      <c r="C17" s="65"/>
      <c r="D17" s="66"/>
      <c r="E17" s="4">
        <f>E7+E10+E11+E14</f>
        <v>30.96</v>
      </c>
      <c r="F17" s="4">
        <f aca="true" t="shared" si="2" ref="F17:K17">F7+F10+F11+F14</f>
        <v>13</v>
      </c>
      <c r="G17" s="95">
        <f t="shared" si="2"/>
        <v>60.705</v>
      </c>
      <c r="H17" s="4">
        <f t="shared" si="2"/>
        <v>87.6</v>
      </c>
      <c r="I17" s="4">
        <f t="shared" si="2"/>
        <v>87.6</v>
      </c>
      <c r="J17" s="4">
        <f t="shared" si="2"/>
        <v>36.099999999999994</v>
      </c>
      <c r="K17" s="4">
        <f t="shared" si="2"/>
        <v>36.099999999999994</v>
      </c>
    </row>
    <row r="18" spans="8:9" ht="16.5" thickBot="1" thickTop="1">
      <c r="H18" s="60" t="s">
        <v>27</v>
      </c>
      <c r="I18" s="61"/>
    </row>
    <row r="19" spans="8:9" ht="16.5" thickBot="1" thickTop="1">
      <c r="H19" s="60"/>
      <c r="I19" s="61"/>
    </row>
    <row r="20" spans="8:9" ht="17.25" thickBot="1" thickTop="1">
      <c r="H20" s="52">
        <f>H17*0.17</f>
        <v>14.892</v>
      </c>
      <c r="I20" s="53">
        <f>I17*0.11</f>
        <v>9.636</v>
      </c>
    </row>
    <row r="21" ht="15.75" thickTop="1"/>
  </sheetData>
  <sheetProtection/>
  <mergeCells count="14">
    <mergeCell ref="F5:F6"/>
    <mergeCell ref="G5:G6"/>
    <mergeCell ref="H5:I5"/>
    <mergeCell ref="J5:J6"/>
    <mergeCell ref="A3:K3"/>
    <mergeCell ref="H18:I19"/>
    <mergeCell ref="K5:K6"/>
    <mergeCell ref="A17:D17"/>
    <mergeCell ref="A2:K2"/>
    <mergeCell ref="A5:A6"/>
    <mergeCell ref="B5:B6"/>
    <mergeCell ref="C5:C6"/>
    <mergeCell ref="D5:D6"/>
    <mergeCell ref="E5:E6"/>
  </mergeCells>
  <printOptions/>
  <pageMargins left="0.63" right="0.21" top="0.24" bottom="0.25" header="0.26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HP-PC</cp:lastModifiedBy>
  <cp:lastPrinted>2017-07-19T06:49:21Z</cp:lastPrinted>
  <dcterms:created xsi:type="dcterms:W3CDTF">2017-06-12T13:25:24Z</dcterms:created>
  <dcterms:modified xsi:type="dcterms:W3CDTF">2017-07-19T06:49:41Z</dcterms:modified>
  <cp:category/>
  <cp:version/>
  <cp:contentType/>
  <cp:contentStatus/>
</cp:coreProperties>
</file>