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2"/>
  </bookViews>
  <sheets>
    <sheet name="КОШТОРИС" sheetId="1" r:id="rId1"/>
    <sheet name="Результати обміру вікон" sheetId="2" r:id="rId2"/>
    <sheet name="Розрахунок вартості " sheetId="3" r:id="rId3"/>
  </sheets>
  <definedNames/>
  <calcPr fullCalcOnLoad="1"/>
</workbook>
</file>

<file path=xl/sharedStrings.xml><?xml version="1.0" encoding="utf-8"?>
<sst xmlns="http://schemas.openxmlformats.org/spreadsheetml/2006/main" count="91" uniqueCount="59">
  <si>
    <t>Розташування</t>
  </si>
  <si>
    <t>відкоси</t>
  </si>
  <si>
    <t>ширина, м</t>
  </si>
  <si>
    <t>площа, кв.м</t>
  </si>
  <si>
    <t>кількість, шт</t>
  </si>
  <si>
    <t>внутрішні, м</t>
  </si>
  <si>
    <t>зовнішні, м</t>
  </si>
  <si>
    <t>відливи, м</t>
  </si>
  <si>
    <t>№ з/п</t>
  </si>
  <si>
    <t>ВСЬОГО:</t>
  </si>
  <si>
    <t>висота,                м</t>
  </si>
  <si>
    <t>загальна площа,                     кв. м</t>
  </si>
  <si>
    <t>підвіконня,                  м</t>
  </si>
  <si>
    <t>Одиниця виміру</t>
  </si>
  <si>
    <r>
      <t>м</t>
    </r>
    <r>
      <rPr>
        <vertAlign val="superscript"/>
        <sz val="12"/>
        <color indexed="8"/>
        <rFont val="Cambria"/>
        <family val="1"/>
      </rPr>
      <t>2</t>
    </r>
  </si>
  <si>
    <t>%</t>
  </si>
  <si>
    <t>Кількість</t>
  </si>
  <si>
    <t>х</t>
  </si>
  <si>
    <t>Вартість одиниці, грн.</t>
  </si>
  <si>
    <t>Загальна вартість,    грн.</t>
  </si>
  <si>
    <t>Найменування робіт/матеріалів</t>
  </si>
  <si>
    <t>Демонтаж/монтаж вікон</t>
  </si>
  <si>
    <t>Облаштування зовнішніх та внутрішніх відкосів</t>
  </si>
  <si>
    <t>м</t>
  </si>
  <si>
    <t>РАЗОМ:</t>
  </si>
  <si>
    <t>ПДВ</t>
  </si>
  <si>
    <t>т</t>
  </si>
  <si>
    <r>
      <t xml:space="preserve">Вартість віконного блоку </t>
    </r>
    <r>
      <rPr>
        <i/>
        <sz val="11"/>
        <color indexed="8"/>
        <rFont val="Cambria"/>
        <family val="1"/>
      </rPr>
      <t>(клас А1 за показником приведеного опору теплопередачі, склопакет 32 мм 4і-10-4-10-4і, профільна система п'ятикамерна)</t>
    </r>
    <r>
      <rPr>
        <sz val="12"/>
        <color indexed="8"/>
        <rFont val="Cambria"/>
        <family val="1"/>
      </rPr>
      <t xml:space="preserve"> з підвіконням та відливом</t>
    </r>
  </si>
  <si>
    <t>Прибирання сміття, знесення та складування старих вікон у внутрішньому дворику школи</t>
  </si>
  <si>
    <t>Вартість заміни 1 м² вікна</t>
  </si>
  <si>
    <t xml:space="preserve"> постійно діючою комісією з обстеження будівель, споруд, та технологічного обладнання школи</t>
  </si>
  <si>
    <t>Площа відкосів</t>
  </si>
  <si>
    <t xml:space="preserve"> станом на 21.07.2017 року</t>
  </si>
  <si>
    <t>Результати обміру належних до заміни вікон у КЗО "СЗШ №24" ДМР</t>
  </si>
  <si>
    <t>Перехід між  будівлями</t>
  </si>
  <si>
    <t>Зал бойової слави</t>
  </si>
  <si>
    <t xml:space="preserve"> Коридори  та кабінети  нової будівлі</t>
  </si>
  <si>
    <t>Їдальня</t>
  </si>
  <si>
    <t>Перехід до їдальні</t>
  </si>
  <si>
    <t>Сходові клітини старої будівлі</t>
  </si>
  <si>
    <t>Коридори старої будівлі</t>
  </si>
  <si>
    <t>Спортзал</t>
  </si>
  <si>
    <t>КОШТОРИС</t>
  </si>
  <si>
    <t>Найменування робіт і витрат</t>
  </si>
  <si>
    <r>
      <t>м</t>
    </r>
    <r>
      <rPr>
        <vertAlign val="superscript"/>
        <sz val="11"/>
        <color indexed="8"/>
        <rFont val="Cambria"/>
        <family val="1"/>
      </rPr>
      <t>2</t>
    </r>
  </si>
  <si>
    <t>Всього будівельні роботи:</t>
  </si>
  <si>
    <r>
      <t xml:space="preserve">Збільшення вартості будівельних робіт на середньорічний індекс інфляції </t>
    </r>
    <r>
      <rPr>
        <i/>
        <sz val="11"/>
        <color indexed="8"/>
        <rFont val="Cambria"/>
        <family val="1"/>
      </rPr>
      <t>(показник за 2016 рік)</t>
    </r>
  </si>
  <si>
    <t>Непередбачені витрати</t>
  </si>
  <si>
    <t>Всього по кошторису:</t>
  </si>
  <si>
    <t>Примітка: вартість заміни вікон розрахована станом на 15.06.2017 року та включає в себе роботи, матеріали, інші витрати відповідно до розрахунку вартості 1 м² заміни вікон у НВК №111</t>
  </si>
  <si>
    <t>на заміну дерев'яних вікон енергозберігаючими металопластиковими вікнами у КЗО "СЗШ № 24" ДМР</t>
  </si>
  <si>
    <t xml:space="preserve"> Заміна вікон у коридорах  та кабінетах  нової будівлі</t>
  </si>
  <si>
    <t>Заміна вікон у їдальня</t>
  </si>
  <si>
    <t>Заміна вікон у спортзалі</t>
  </si>
  <si>
    <t>Заміна вікон у коридорах старої будівлі</t>
  </si>
  <si>
    <t>Заміна вікон на переході між  будівлями</t>
  </si>
  <si>
    <t>Заміна вікон на переході до їдальні</t>
  </si>
  <si>
    <t>Заміна вікон на сходових клітинах старої будівлі</t>
  </si>
  <si>
    <t>Розрахунок вартості 1 м² заміни вікон у КЗО "СЗШ 24" ДМР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</si>
</sst>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mbria"/>
      <family val="1"/>
    </font>
    <font>
      <vertAlign val="superscript"/>
      <sz val="12"/>
      <color indexed="8"/>
      <name val="Cambria"/>
      <family val="1"/>
    </font>
    <font>
      <i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13"/>
      <color indexed="10"/>
      <name val="Cambria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3"/>
      <color indexed="8"/>
      <name val="Cambria"/>
      <family val="1"/>
    </font>
    <font>
      <b/>
      <sz val="14"/>
      <color indexed="8"/>
      <name val="Cambria"/>
      <family val="1"/>
    </font>
    <font>
      <b/>
      <i/>
      <sz val="10"/>
      <color indexed="8"/>
      <name val="Cambria"/>
      <family val="1"/>
    </font>
    <font>
      <vertAlign val="superscript"/>
      <sz val="11"/>
      <color indexed="8"/>
      <name val="Cambria"/>
      <family val="1"/>
    </font>
    <font>
      <i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b/>
      <sz val="12"/>
      <color rgb="FF002060"/>
      <name val="Cambria"/>
      <family val="1"/>
    </font>
    <font>
      <b/>
      <i/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3"/>
      <color rgb="FFFF0000"/>
      <name val="Cambria"/>
      <family val="1"/>
    </font>
    <font>
      <b/>
      <sz val="13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b/>
      <i/>
      <sz val="10"/>
      <color theme="1"/>
      <name val="Cambria"/>
      <family val="1"/>
    </font>
    <font>
      <i/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 style="double"/>
      <bottom style="double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double"/>
      <top style="thin"/>
      <bottom style="double"/>
    </border>
    <border>
      <left/>
      <right style="thin"/>
      <top style="thin"/>
      <bottom>
        <color indexed="63"/>
      </bottom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/>
      <right style="thin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2" fontId="55" fillId="0" borderId="11" xfId="0" applyNumberFormat="1" applyFont="1" applyBorder="1" applyAlignment="1">
      <alignment horizontal="center" vertical="center" wrapText="1"/>
    </xf>
    <xf numFmtId="2" fontId="55" fillId="0" borderId="12" xfId="0" applyNumberFormat="1" applyFont="1" applyBorder="1" applyAlignment="1">
      <alignment horizontal="center" vertical="center" wrapText="1"/>
    </xf>
    <xf numFmtId="2" fontId="56" fillId="0" borderId="13" xfId="0" applyNumberFormat="1" applyFont="1" applyBorder="1" applyAlignment="1">
      <alignment horizontal="center" vertical="center" wrapText="1"/>
    </xf>
    <xf numFmtId="2" fontId="56" fillId="0" borderId="14" xfId="0" applyNumberFormat="1" applyFont="1" applyBorder="1" applyAlignment="1">
      <alignment horizontal="center" vertical="center" wrapText="1"/>
    </xf>
    <xf numFmtId="2" fontId="57" fillId="0" borderId="11" xfId="0" applyNumberFormat="1" applyFont="1" applyBorder="1" applyAlignment="1">
      <alignment horizontal="center" vertical="center" wrapText="1"/>
    </xf>
    <xf numFmtId="2" fontId="57" fillId="0" borderId="15" xfId="0" applyNumberFormat="1" applyFont="1" applyBorder="1" applyAlignment="1">
      <alignment horizontal="center" vertical="center" wrapText="1"/>
    </xf>
    <xf numFmtId="2" fontId="57" fillId="0" borderId="12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Fill="1" applyBorder="1" applyAlignment="1">
      <alignment horizontal="left" vertical="center" wrapText="1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2" xfId="0" applyFont="1" applyFill="1" applyBorder="1" applyAlignment="1">
      <alignment horizontal="left" vertical="center" wrapText="1"/>
    </xf>
    <xf numFmtId="0" fontId="55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2" fontId="55" fillId="0" borderId="17" xfId="0" applyNumberFormat="1" applyFont="1" applyBorder="1" applyAlignment="1">
      <alignment horizontal="center" vertical="center"/>
    </xf>
    <xf numFmtId="2" fontId="55" fillId="0" borderId="19" xfId="0" applyNumberFormat="1" applyFont="1" applyBorder="1" applyAlignment="1">
      <alignment horizontal="center" vertical="center"/>
    </xf>
    <xf numFmtId="2" fontId="55" fillId="0" borderId="12" xfId="0" applyNumberFormat="1" applyFont="1" applyBorder="1" applyAlignment="1">
      <alignment horizontal="center" vertical="center"/>
    </xf>
    <xf numFmtId="2" fontId="57" fillId="33" borderId="11" xfId="0" applyNumberFormat="1" applyFont="1" applyFill="1" applyBorder="1" applyAlignment="1">
      <alignment horizontal="center" vertical="center" wrapText="1"/>
    </xf>
    <xf numFmtId="2" fontId="57" fillId="33" borderId="12" xfId="0" applyNumberFormat="1" applyFont="1" applyFill="1" applyBorder="1" applyAlignment="1">
      <alignment horizontal="center" vertical="center" wrapText="1"/>
    </xf>
    <xf numFmtId="2" fontId="56" fillId="33" borderId="13" xfId="0" applyNumberFormat="1" applyFont="1" applyFill="1" applyBorder="1" applyAlignment="1">
      <alignment horizontal="center" vertical="center" wrapText="1"/>
    </xf>
    <xf numFmtId="2" fontId="54" fillId="0" borderId="12" xfId="0" applyNumberFormat="1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8" fillId="34" borderId="22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 wrapText="1"/>
    </xf>
    <xf numFmtId="2" fontId="55" fillId="0" borderId="23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2" fontId="59" fillId="0" borderId="23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24" xfId="0" applyFont="1" applyFill="1" applyBorder="1" applyAlignment="1">
      <alignment horizontal="left" vertical="center" wrapText="1"/>
    </xf>
    <xf numFmtId="0" fontId="55" fillId="0" borderId="25" xfId="0" applyFont="1" applyFill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center" vertical="center" wrapText="1"/>
    </xf>
    <xf numFmtId="2" fontId="60" fillId="0" borderId="27" xfId="0" applyNumberFormat="1" applyFont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5" fillId="0" borderId="28" xfId="0" applyFont="1" applyFill="1" applyBorder="1" applyAlignment="1">
      <alignment horizontal="left" vertical="center" wrapText="1"/>
    </xf>
    <xf numFmtId="0" fontId="61" fillId="0" borderId="0" xfId="0" applyFont="1" applyAlignment="1">
      <alignment horizontal="center" wrapText="1"/>
    </xf>
    <xf numFmtId="0" fontId="62" fillId="0" borderId="29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0" fontId="62" fillId="33" borderId="33" xfId="0" applyFont="1" applyFill="1" applyBorder="1" applyAlignment="1">
      <alignment horizontal="center" vertical="center" wrapText="1"/>
    </xf>
    <xf numFmtId="0" fontId="62" fillId="33" borderId="34" xfId="0" applyFont="1" applyFill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0" fontId="59" fillId="0" borderId="39" xfId="0" applyFont="1" applyBorder="1" applyAlignment="1">
      <alignment horizontal="right" vertical="center" wrapText="1"/>
    </xf>
    <xf numFmtId="0" fontId="59" fillId="0" borderId="40" xfId="0" applyFont="1" applyBorder="1" applyAlignment="1">
      <alignment horizontal="right" vertical="center" wrapText="1"/>
    </xf>
    <xf numFmtId="0" fontId="59" fillId="0" borderId="41" xfId="0" applyFont="1" applyBorder="1" applyAlignment="1">
      <alignment horizontal="right" vertical="center" wrapText="1"/>
    </xf>
    <xf numFmtId="0" fontId="63" fillId="0" borderId="0" xfId="0" applyFont="1" applyAlignment="1">
      <alignment horizontal="center" vertical="center" wrapText="1"/>
    </xf>
    <xf numFmtId="0" fontId="59" fillId="0" borderId="42" xfId="0" applyFont="1" applyFill="1" applyBorder="1" applyAlignment="1">
      <alignment horizontal="right" vertical="center" wrapText="1"/>
    </xf>
    <xf numFmtId="0" fontId="59" fillId="0" borderId="26" xfId="0" applyFont="1" applyFill="1" applyBorder="1" applyAlignment="1">
      <alignment horizontal="right" vertical="center" wrapText="1"/>
    </xf>
    <xf numFmtId="0" fontId="61" fillId="0" borderId="43" xfId="0" applyFont="1" applyFill="1" applyBorder="1" applyAlignment="1">
      <alignment horizontal="center" vertical="center" wrapText="1"/>
    </xf>
    <xf numFmtId="0" fontId="61" fillId="0" borderId="44" xfId="0" applyFont="1" applyFill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left" vertical="center" wrapText="1"/>
    </xf>
    <xf numFmtId="0" fontId="55" fillId="0" borderId="47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4" fillId="34" borderId="22" xfId="0" applyFont="1" applyFill="1" applyBorder="1" applyAlignment="1">
      <alignment horizontal="center" vertical="center" wrapText="1"/>
    </xf>
    <xf numFmtId="0" fontId="64" fillId="34" borderId="13" xfId="0" applyFont="1" applyFill="1" applyBorder="1" applyAlignment="1">
      <alignment horizontal="center" vertical="center" wrapText="1"/>
    </xf>
    <xf numFmtId="0" fontId="64" fillId="34" borderId="14" xfId="0" applyFont="1" applyFill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2" fontId="62" fillId="0" borderId="17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2" fontId="62" fillId="0" borderId="23" xfId="0" applyNumberFormat="1" applyFont="1" applyBorder="1" applyAlignment="1">
      <alignment horizontal="center" vertical="center"/>
    </xf>
    <xf numFmtId="0" fontId="62" fillId="0" borderId="25" xfId="0" applyFont="1" applyBorder="1" applyAlignment="1">
      <alignment horizontal="left" vertical="center" wrapText="1"/>
    </xf>
    <xf numFmtId="0" fontId="59" fillId="34" borderId="39" xfId="0" applyFont="1" applyFill="1" applyBorder="1" applyAlignment="1">
      <alignment horizontal="right" vertical="center" wrapText="1"/>
    </xf>
    <xf numFmtId="0" fontId="59" fillId="34" borderId="41" xfId="0" applyFont="1" applyFill="1" applyBorder="1" applyAlignment="1">
      <alignment horizontal="right" vertical="center" wrapText="1"/>
    </xf>
    <xf numFmtId="0" fontId="55" fillId="34" borderId="13" xfId="0" applyFont="1" applyFill="1" applyBorder="1" applyAlignment="1">
      <alignment horizontal="center" vertical="center"/>
    </xf>
    <xf numFmtId="2" fontId="59" fillId="34" borderId="13" xfId="0" applyNumberFormat="1" applyFont="1" applyFill="1" applyBorder="1" applyAlignment="1">
      <alignment horizontal="center" vertical="center"/>
    </xf>
    <xf numFmtId="49" fontId="54" fillId="34" borderId="13" xfId="0" applyNumberFormat="1" applyFont="1" applyFill="1" applyBorder="1" applyAlignment="1">
      <alignment horizontal="center" vertical="center"/>
    </xf>
    <xf numFmtId="2" fontId="61" fillId="34" borderId="14" xfId="0" applyNumberFormat="1" applyFont="1" applyFill="1" applyBorder="1" applyAlignment="1">
      <alignment horizontal="center" vertical="center"/>
    </xf>
    <xf numFmtId="0" fontId="62" fillId="0" borderId="2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center" wrapText="1"/>
    </xf>
    <xf numFmtId="0" fontId="62" fillId="0" borderId="11" xfId="0" applyFont="1" applyFill="1" applyBorder="1" applyAlignment="1">
      <alignment horizontal="center" vertical="center" wrapText="1"/>
    </xf>
    <xf numFmtId="2" fontId="62" fillId="0" borderId="11" xfId="0" applyNumberFormat="1" applyFont="1" applyFill="1" applyBorder="1" applyAlignment="1">
      <alignment horizontal="center" vertical="center" wrapText="1"/>
    </xf>
    <xf numFmtId="2" fontId="62" fillId="0" borderId="11" xfId="0" applyNumberFormat="1" applyFont="1" applyBorder="1" applyAlignment="1">
      <alignment horizontal="center" vertical="center" wrapText="1"/>
    </xf>
    <xf numFmtId="2" fontId="62" fillId="0" borderId="15" xfId="0" applyNumberFormat="1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2" fontId="62" fillId="0" borderId="25" xfId="0" applyNumberFormat="1" applyFont="1" applyFill="1" applyBorder="1" applyAlignment="1">
      <alignment horizontal="center" vertical="center" wrapText="1"/>
    </xf>
    <xf numFmtId="2" fontId="62" fillId="0" borderId="25" xfId="0" applyNumberFormat="1" applyFont="1" applyBorder="1" applyAlignment="1">
      <alignment horizontal="center" vertical="center" wrapText="1"/>
    </xf>
    <xf numFmtId="2" fontId="62" fillId="0" borderId="48" xfId="0" applyNumberFormat="1" applyFont="1" applyBorder="1" applyAlignment="1">
      <alignment horizontal="center" vertical="center" wrapText="1"/>
    </xf>
    <xf numFmtId="49" fontId="54" fillId="34" borderId="13" xfId="0" applyNumberFormat="1" applyFont="1" applyFill="1" applyBorder="1" applyAlignment="1">
      <alignment horizontal="center" vertical="center" wrapText="1"/>
    </xf>
    <xf numFmtId="2" fontId="61" fillId="34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 vertical="top" wrapText="1"/>
    </xf>
    <xf numFmtId="0" fontId="44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7">
      <selection activeCell="H7" sqref="H7"/>
    </sheetView>
  </sheetViews>
  <sheetFormatPr defaultColWidth="9.140625" defaultRowHeight="15"/>
  <cols>
    <col min="1" max="1" width="4.7109375" style="0" customWidth="1"/>
    <col min="2" max="2" width="38.7109375" style="0" customWidth="1"/>
    <col min="3" max="3" width="9.7109375" style="0" customWidth="1"/>
    <col min="4" max="4" width="11.7109375" style="0" customWidth="1"/>
    <col min="5" max="5" width="12.7109375" style="0" customWidth="1"/>
    <col min="6" max="6" width="14.7109375" style="0" customWidth="1"/>
  </cols>
  <sheetData>
    <row r="2" spans="1:6" ht="18">
      <c r="A2" s="73" t="s">
        <v>42</v>
      </c>
      <c r="B2" s="73"/>
      <c r="C2" s="73"/>
      <c r="D2" s="73"/>
      <c r="E2" s="73"/>
      <c r="F2" s="73"/>
    </row>
    <row r="3" spans="1:6" s="107" customFormat="1" ht="39.75" customHeight="1">
      <c r="A3" s="63" t="s">
        <v>50</v>
      </c>
      <c r="B3" s="63"/>
      <c r="C3" s="63"/>
      <c r="D3" s="63"/>
      <c r="E3" s="63"/>
      <c r="F3" s="63"/>
    </row>
    <row r="4" ht="15.75" thickBot="1"/>
    <row r="5" spans="1:6" ht="49.5" customHeight="1" thickBot="1" thickTop="1">
      <c r="A5" s="74" t="s">
        <v>8</v>
      </c>
      <c r="B5" s="75" t="s">
        <v>43</v>
      </c>
      <c r="C5" s="75" t="s">
        <v>13</v>
      </c>
      <c r="D5" s="75" t="s">
        <v>16</v>
      </c>
      <c r="E5" s="75" t="s">
        <v>18</v>
      </c>
      <c r="F5" s="76" t="s">
        <v>19</v>
      </c>
    </row>
    <row r="6" spans="1:6" ht="39.75" customHeight="1" thickBot="1" thickTop="1">
      <c r="A6" s="77">
        <v>1</v>
      </c>
      <c r="B6" s="36" t="s">
        <v>51</v>
      </c>
      <c r="C6" s="78" t="s">
        <v>44</v>
      </c>
      <c r="D6" s="79">
        <v>211.02</v>
      </c>
      <c r="E6" s="80">
        <v>2164.32</v>
      </c>
      <c r="F6" s="81">
        <f>D6*E6</f>
        <v>456714.80640000006</v>
      </c>
    </row>
    <row r="7" spans="1:6" ht="39.75" customHeight="1" thickBot="1" thickTop="1">
      <c r="A7" s="82">
        <v>2</v>
      </c>
      <c r="B7" s="37" t="s">
        <v>52</v>
      </c>
      <c r="C7" s="83" t="s">
        <v>44</v>
      </c>
      <c r="D7" s="84">
        <v>52.5</v>
      </c>
      <c r="E7" s="80">
        <v>2164.32</v>
      </c>
      <c r="F7" s="85">
        <f>D7*E7</f>
        <v>113626.8</v>
      </c>
    </row>
    <row r="8" spans="1:6" ht="39.75" customHeight="1" thickBot="1" thickTop="1">
      <c r="A8" s="82">
        <v>3</v>
      </c>
      <c r="B8" s="44" t="s">
        <v>53</v>
      </c>
      <c r="C8" s="83" t="s">
        <v>44</v>
      </c>
      <c r="D8" s="84">
        <v>8.23</v>
      </c>
      <c r="E8" s="80">
        <v>2164.32</v>
      </c>
      <c r="F8" s="85">
        <f>D8*E8</f>
        <v>17812.353600000002</v>
      </c>
    </row>
    <row r="9" spans="1:6" ht="39.75" customHeight="1" thickBot="1" thickTop="1">
      <c r="A9" s="82">
        <v>4</v>
      </c>
      <c r="B9" s="14" t="s">
        <v>54</v>
      </c>
      <c r="C9" s="83" t="s">
        <v>44</v>
      </c>
      <c r="D9" s="84">
        <v>47.85</v>
      </c>
      <c r="E9" s="80">
        <v>2164.32</v>
      </c>
      <c r="F9" s="85">
        <f>D9*E9</f>
        <v>103562.71200000001</v>
      </c>
    </row>
    <row r="10" spans="1:6" ht="39.75" customHeight="1" thickBot="1" thickTop="1">
      <c r="A10" s="82">
        <v>5</v>
      </c>
      <c r="B10" s="38" t="s">
        <v>55</v>
      </c>
      <c r="C10" s="83" t="s">
        <v>44</v>
      </c>
      <c r="D10" s="84">
        <v>35.78</v>
      </c>
      <c r="E10" s="80">
        <v>2164.32</v>
      </c>
      <c r="F10" s="85">
        <f>D10*E10</f>
        <v>77439.3696</v>
      </c>
    </row>
    <row r="11" spans="1:6" ht="39.75" customHeight="1" thickBot="1" thickTop="1">
      <c r="A11" s="82">
        <v>6</v>
      </c>
      <c r="B11" s="38" t="s">
        <v>35</v>
      </c>
      <c r="C11" s="83" t="s">
        <v>44</v>
      </c>
      <c r="D11" s="84">
        <v>3.06</v>
      </c>
      <c r="E11" s="80">
        <v>2164.32</v>
      </c>
      <c r="F11" s="85">
        <f>D11*E11</f>
        <v>6622.819200000001</v>
      </c>
    </row>
    <row r="12" spans="1:6" ht="39.75" customHeight="1" thickBot="1" thickTop="1">
      <c r="A12" s="82">
        <v>7</v>
      </c>
      <c r="B12" s="69" t="s">
        <v>56</v>
      </c>
      <c r="C12" s="83" t="s">
        <v>44</v>
      </c>
      <c r="D12" s="84">
        <v>21.63</v>
      </c>
      <c r="E12" s="80">
        <v>2164.32</v>
      </c>
      <c r="F12" s="85">
        <f>D12*E12</f>
        <v>46814.2416</v>
      </c>
    </row>
    <row r="13" spans="1:6" ht="39.75" customHeight="1" thickBot="1" thickTop="1">
      <c r="A13" s="82">
        <v>8</v>
      </c>
      <c r="B13" s="71" t="s">
        <v>57</v>
      </c>
      <c r="C13" s="83" t="s">
        <v>44</v>
      </c>
      <c r="D13" s="84">
        <v>7.14</v>
      </c>
      <c r="E13" s="80">
        <v>2164.32</v>
      </c>
      <c r="F13" s="85">
        <f>D13*E13</f>
        <v>15453.2448</v>
      </c>
    </row>
    <row r="14" spans="1:6" ht="39.75" customHeight="1" thickBot="1" thickTop="1">
      <c r="A14" s="87" t="s">
        <v>45</v>
      </c>
      <c r="B14" s="88"/>
      <c r="C14" s="89" t="s">
        <v>14</v>
      </c>
      <c r="D14" s="90">
        <f>SUM(D6:D13)</f>
        <v>387.21</v>
      </c>
      <c r="E14" s="91" t="s">
        <v>17</v>
      </c>
      <c r="F14" s="92">
        <f>SUM(F6:F13)</f>
        <v>838046.3472000001</v>
      </c>
    </row>
    <row r="15" spans="1:6" ht="39.75" customHeight="1" thickTop="1">
      <c r="A15" s="93">
        <v>9</v>
      </c>
      <c r="B15" s="94" t="s">
        <v>46</v>
      </c>
      <c r="C15" s="95" t="s">
        <v>15</v>
      </c>
      <c r="D15" s="96">
        <v>113.9</v>
      </c>
      <c r="E15" s="97" t="s">
        <v>17</v>
      </c>
      <c r="F15" s="98">
        <f>F14*D15/100-F14</f>
        <v>116488.44226080005</v>
      </c>
    </row>
    <row r="16" spans="1:6" ht="30" customHeight="1" thickBot="1">
      <c r="A16" s="99">
        <v>10</v>
      </c>
      <c r="B16" s="86" t="s">
        <v>47</v>
      </c>
      <c r="C16" s="100" t="s">
        <v>15</v>
      </c>
      <c r="D16" s="101">
        <v>5</v>
      </c>
      <c r="E16" s="102" t="s">
        <v>17</v>
      </c>
      <c r="F16" s="103">
        <f>F14*D16/100</f>
        <v>41902.31736000001</v>
      </c>
    </row>
    <row r="17" spans="1:6" ht="60" customHeight="1" thickBot="1" thickTop="1">
      <c r="A17" s="87" t="s">
        <v>48</v>
      </c>
      <c r="B17" s="88"/>
      <c r="C17" s="104" t="s">
        <v>17</v>
      </c>
      <c r="D17" s="104" t="s">
        <v>17</v>
      </c>
      <c r="E17" s="104" t="s">
        <v>17</v>
      </c>
      <c r="F17" s="105">
        <f>F14+F15+F16</f>
        <v>996437.1068208001</v>
      </c>
    </row>
    <row r="18" ht="39.75" customHeight="1" thickTop="1"/>
    <row r="19" spans="2:6" ht="30" customHeight="1">
      <c r="B19" s="106" t="s">
        <v>49</v>
      </c>
      <c r="C19" s="106"/>
      <c r="D19" s="106"/>
      <c r="E19" s="106"/>
      <c r="F19" s="106"/>
    </row>
    <row r="20" spans="2:6" ht="15">
      <c r="B20" s="106"/>
      <c r="C20" s="106"/>
      <c r="D20" s="106"/>
      <c r="E20" s="106"/>
      <c r="F20" s="106"/>
    </row>
    <row r="21" spans="2:6" ht="15.75" customHeight="1">
      <c r="B21" s="106"/>
      <c r="C21" s="106"/>
      <c r="D21" s="106"/>
      <c r="E21" s="106"/>
      <c r="F21" s="106"/>
    </row>
    <row r="22" spans="2:6" ht="15">
      <c r="B22" s="106"/>
      <c r="C22" s="106"/>
      <c r="D22" s="106"/>
      <c r="E22" s="106"/>
      <c r="F22" s="106"/>
    </row>
    <row r="23" spans="2:6" ht="15">
      <c r="B23" s="106"/>
      <c r="C23" s="106"/>
      <c r="D23" s="106"/>
      <c r="E23" s="106"/>
      <c r="F23" s="106"/>
    </row>
  </sheetData>
  <sheetProtection/>
  <mergeCells count="5">
    <mergeCell ref="A2:F2"/>
    <mergeCell ref="A14:B14"/>
    <mergeCell ref="A17:B17"/>
    <mergeCell ref="A3:F3"/>
    <mergeCell ref="B19:F23"/>
  </mergeCells>
  <printOptions/>
  <pageMargins left="0.5905511811023623" right="0.2755905511811024" top="0.49" bottom="0.5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1"/>
  <sheetViews>
    <sheetView view="pageBreakPreview" zoomScale="60" zoomScaleNormal="70" zoomScalePageLayoutView="0" workbookViewId="0" topLeftCell="A1">
      <selection activeCell="E18" sqref="E18"/>
    </sheetView>
  </sheetViews>
  <sheetFormatPr defaultColWidth="9.140625" defaultRowHeight="15"/>
  <cols>
    <col min="1" max="1" width="4.7109375" style="0" customWidth="1"/>
    <col min="2" max="2" width="34.7109375" style="0" customWidth="1"/>
    <col min="3" max="9" width="10.28125" style="0" customWidth="1"/>
    <col min="10" max="10" width="11.7109375" style="0" customWidth="1"/>
    <col min="11" max="11" width="10.28125" style="0" customWidth="1"/>
  </cols>
  <sheetData>
    <row r="2" spans="1:11" ht="16.5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6.5">
      <c r="A3" s="45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ht="15.75" thickBot="1"/>
    <row r="5" spans="1:11" ht="15.75" thickTop="1">
      <c r="A5" s="46" t="s">
        <v>8</v>
      </c>
      <c r="B5" s="48" t="s">
        <v>0</v>
      </c>
      <c r="C5" s="50" t="s">
        <v>2</v>
      </c>
      <c r="D5" s="50" t="s">
        <v>10</v>
      </c>
      <c r="E5" s="50" t="s">
        <v>3</v>
      </c>
      <c r="F5" s="50" t="s">
        <v>4</v>
      </c>
      <c r="G5" s="52" t="s">
        <v>11</v>
      </c>
      <c r="H5" s="54" t="s">
        <v>1</v>
      </c>
      <c r="I5" s="55"/>
      <c r="J5" s="50" t="s">
        <v>12</v>
      </c>
      <c r="K5" s="58" t="s">
        <v>7</v>
      </c>
    </row>
    <row r="6" spans="1:11" ht="26.25" thickBot="1">
      <c r="A6" s="47"/>
      <c r="B6" s="49"/>
      <c r="C6" s="51"/>
      <c r="D6" s="51"/>
      <c r="E6" s="51"/>
      <c r="F6" s="51"/>
      <c r="G6" s="53"/>
      <c r="H6" s="1" t="s">
        <v>5</v>
      </c>
      <c r="I6" s="1" t="s">
        <v>6</v>
      </c>
      <c r="J6" s="51"/>
      <c r="K6" s="59"/>
    </row>
    <row r="7" spans="1:11" ht="31.5" customHeight="1" thickTop="1">
      <c r="A7" s="25">
        <v>1</v>
      </c>
      <c r="B7" s="36" t="s">
        <v>36</v>
      </c>
      <c r="C7" s="2">
        <v>2.03</v>
      </c>
      <c r="D7" s="2">
        <v>1.65</v>
      </c>
      <c r="E7" s="6">
        <f>C7*D7</f>
        <v>3.3494999999999995</v>
      </c>
      <c r="F7" s="6">
        <v>63</v>
      </c>
      <c r="G7" s="21">
        <f aca="true" t="shared" si="0" ref="G7:G14">E7*F7</f>
        <v>211.01849999999996</v>
      </c>
      <c r="H7" s="6">
        <f aca="true" t="shared" si="1" ref="H7:H14">(D7*2+C7)*F7</f>
        <v>335.79</v>
      </c>
      <c r="I7" s="6">
        <f aca="true" t="shared" si="2" ref="I7:I14">(D7*2+C7)*F7</f>
        <v>335.79</v>
      </c>
      <c r="J7" s="6">
        <f aca="true" t="shared" si="3" ref="J7:J14">(C7+0.1)*F7</f>
        <v>134.19</v>
      </c>
      <c r="K7" s="7">
        <f aca="true" t="shared" si="4" ref="K7:K14">(C7+0.1)*F7</f>
        <v>134.19</v>
      </c>
    </row>
    <row r="8" spans="1:11" ht="31.5" customHeight="1">
      <c r="A8" s="26">
        <v>2</v>
      </c>
      <c r="B8" s="37" t="s">
        <v>37</v>
      </c>
      <c r="C8" s="3">
        <v>1.75</v>
      </c>
      <c r="D8" s="3">
        <v>2</v>
      </c>
      <c r="E8" s="8">
        <f>D8*C8</f>
        <v>3.5</v>
      </c>
      <c r="F8" s="8">
        <v>15</v>
      </c>
      <c r="G8" s="22">
        <f t="shared" si="0"/>
        <v>52.5</v>
      </c>
      <c r="H8" s="6">
        <f t="shared" si="1"/>
        <v>86.25</v>
      </c>
      <c r="I8" s="6">
        <f t="shared" si="2"/>
        <v>86.25</v>
      </c>
      <c r="J8" s="8">
        <f t="shared" si="3"/>
        <v>27.75</v>
      </c>
      <c r="K8" s="7">
        <f t="shared" si="4"/>
        <v>27.75</v>
      </c>
    </row>
    <row r="9" spans="1:11" ht="31.5" customHeight="1" thickBot="1">
      <c r="A9" s="26">
        <v>3</v>
      </c>
      <c r="B9" s="44" t="s">
        <v>41</v>
      </c>
      <c r="C9" s="3">
        <v>0.88</v>
      </c>
      <c r="D9" s="3">
        <v>0.85</v>
      </c>
      <c r="E9" s="8">
        <f>D9*C9</f>
        <v>0.748</v>
      </c>
      <c r="F9" s="8">
        <v>11</v>
      </c>
      <c r="G9" s="22">
        <f t="shared" si="0"/>
        <v>8.228</v>
      </c>
      <c r="H9" s="6">
        <f t="shared" si="1"/>
        <v>28.380000000000003</v>
      </c>
      <c r="I9" s="6">
        <f t="shared" si="2"/>
        <v>28.380000000000003</v>
      </c>
      <c r="J9" s="8">
        <f t="shared" si="3"/>
        <v>10.78</v>
      </c>
      <c r="K9" s="7">
        <f t="shared" si="4"/>
        <v>10.78</v>
      </c>
    </row>
    <row r="10" spans="1:11" ht="39" customHeight="1" thickTop="1">
      <c r="A10" s="72">
        <v>4</v>
      </c>
      <c r="B10" s="14" t="s">
        <v>40</v>
      </c>
      <c r="C10" s="3">
        <v>1.54</v>
      </c>
      <c r="D10" s="3">
        <v>2.39</v>
      </c>
      <c r="E10" s="8">
        <f>C10*D10</f>
        <v>3.6806</v>
      </c>
      <c r="F10" s="8">
        <v>13</v>
      </c>
      <c r="G10" s="22">
        <f t="shared" si="0"/>
        <v>47.8478</v>
      </c>
      <c r="H10" s="6">
        <f t="shared" si="1"/>
        <v>82.16</v>
      </c>
      <c r="I10" s="6">
        <f t="shared" si="2"/>
        <v>82.16</v>
      </c>
      <c r="J10" s="8">
        <f t="shared" si="3"/>
        <v>21.32</v>
      </c>
      <c r="K10" s="7">
        <f t="shared" si="4"/>
        <v>21.32</v>
      </c>
    </row>
    <row r="11" spans="1:11" ht="30" customHeight="1">
      <c r="A11" s="39">
        <v>5</v>
      </c>
      <c r="B11" s="38" t="s">
        <v>34</v>
      </c>
      <c r="C11" s="3">
        <v>2.08</v>
      </c>
      <c r="D11" s="3">
        <v>1.72</v>
      </c>
      <c r="E11" s="8">
        <f>C11*D11</f>
        <v>3.5776</v>
      </c>
      <c r="F11" s="8">
        <v>10</v>
      </c>
      <c r="G11" s="22">
        <f t="shared" si="0"/>
        <v>35.775999999999996</v>
      </c>
      <c r="H11" s="6">
        <f t="shared" si="1"/>
        <v>55.199999999999996</v>
      </c>
      <c r="I11" s="6">
        <f t="shared" si="2"/>
        <v>55.199999999999996</v>
      </c>
      <c r="J11" s="8">
        <f t="shared" si="3"/>
        <v>21.8</v>
      </c>
      <c r="K11" s="7">
        <f t="shared" si="4"/>
        <v>21.8</v>
      </c>
    </row>
    <row r="12" spans="1:11" ht="15.75">
      <c r="A12" s="39">
        <v>6</v>
      </c>
      <c r="B12" s="38" t="s">
        <v>35</v>
      </c>
      <c r="C12" s="3">
        <v>1.3</v>
      </c>
      <c r="D12" s="3">
        <v>2.35</v>
      </c>
      <c r="E12" s="8">
        <f>C12*D12</f>
        <v>3.055</v>
      </c>
      <c r="F12" s="8">
        <v>1</v>
      </c>
      <c r="G12" s="22">
        <f t="shared" si="0"/>
        <v>3.055</v>
      </c>
      <c r="H12" s="6">
        <f t="shared" si="1"/>
        <v>6</v>
      </c>
      <c r="I12" s="6">
        <f t="shared" si="2"/>
        <v>6</v>
      </c>
      <c r="J12" s="8">
        <f t="shared" si="3"/>
        <v>1.4000000000000001</v>
      </c>
      <c r="K12" s="7">
        <f t="shared" si="4"/>
        <v>1.4000000000000001</v>
      </c>
    </row>
    <row r="13" spans="1:11" ht="16.5" thickBot="1">
      <c r="A13" s="68">
        <v>7</v>
      </c>
      <c r="B13" s="69" t="s">
        <v>38</v>
      </c>
      <c r="C13" s="3">
        <v>1.75</v>
      </c>
      <c r="D13" s="3">
        <v>2.06</v>
      </c>
      <c r="E13" s="8">
        <f>C13*D13</f>
        <v>3.605</v>
      </c>
      <c r="F13" s="8">
        <v>6</v>
      </c>
      <c r="G13" s="22">
        <f t="shared" si="0"/>
        <v>21.63</v>
      </c>
      <c r="H13" s="6">
        <f t="shared" si="1"/>
        <v>35.22</v>
      </c>
      <c r="I13" s="6">
        <f t="shared" si="2"/>
        <v>35.22</v>
      </c>
      <c r="J13" s="8">
        <f t="shared" si="3"/>
        <v>11.100000000000001</v>
      </c>
      <c r="K13" s="7">
        <f t="shared" si="4"/>
        <v>11.100000000000001</v>
      </c>
    </row>
    <row r="14" spans="1:11" ht="17.25" thickBot="1" thickTop="1">
      <c r="A14" s="70">
        <v>8</v>
      </c>
      <c r="B14" s="71" t="s">
        <v>39</v>
      </c>
      <c r="C14" s="3">
        <v>1.52</v>
      </c>
      <c r="D14" s="3">
        <v>2.35</v>
      </c>
      <c r="E14" s="8">
        <f>C14*D14</f>
        <v>3.572</v>
      </c>
      <c r="F14" s="8">
        <v>2</v>
      </c>
      <c r="G14" s="22">
        <f t="shared" si="0"/>
        <v>7.144</v>
      </c>
      <c r="H14" s="6">
        <f t="shared" si="1"/>
        <v>12.440000000000001</v>
      </c>
      <c r="I14" s="6">
        <f t="shared" si="2"/>
        <v>12.440000000000001</v>
      </c>
      <c r="J14" s="8">
        <f t="shared" si="3"/>
        <v>3.24</v>
      </c>
      <c r="K14" s="7">
        <f t="shared" si="4"/>
        <v>3.24</v>
      </c>
    </row>
    <row r="15" spans="1:11" ht="17.25" thickBot="1" thickTop="1">
      <c r="A15" s="60" t="s">
        <v>9</v>
      </c>
      <c r="B15" s="61"/>
      <c r="C15" s="61"/>
      <c r="D15" s="62"/>
      <c r="E15" s="4"/>
      <c r="F15" s="4">
        <f>SUM(F7:F14)</f>
        <v>121</v>
      </c>
      <c r="G15" s="23">
        <f>SUM(G7:G14)</f>
        <v>387.1993</v>
      </c>
      <c r="H15" s="4">
        <f>SUM(H7:H14)</f>
        <v>641.4400000000002</v>
      </c>
      <c r="I15" s="4">
        <f>SUM(I7:I14)</f>
        <v>641.4400000000002</v>
      </c>
      <c r="J15" s="4">
        <f>SUM(J7:J14)</f>
        <v>231.58</v>
      </c>
      <c r="K15" s="5">
        <f>SUM(K7:K14)</f>
        <v>231.58</v>
      </c>
    </row>
    <row r="16" spans="8:9" ht="16.5" thickBot="1" thickTop="1">
      <c r="H16" s="56" t="s">
        <v>31</v>
      </c>
      <c r="I16" s="57"/>
    </row>
    <row r="17" spans="8:9" ht="16.5" thickBot="1" thickTop="1">
      <c r="H17" s="56"/>
      <c r="I17" s="57"/>
    </row>
    <row r="18" spans="8:9" ht="17.25" thickBot="1" thickTop="1">
      <c r="H18" s="42">
        <f>H15*0.11</f>
        <v>70.55840000000002</v>
      </c>
      <c r="I18" s="43">
        <f>I15*0.15</f>
        <v>96.21600000000002</v>
      </c>
    </row>
    <row r="19" ht="15.75" thickTop="1"/>
    <row r="21" ht="15">
      <c r="B21">
        <v>55</v>
      </c>
    </row>
    <row r="25" ht="17.25" customHeight="1"/>
  </sheetData>
  <sheetProtection/>
  <mergeCells count="14">
    <mergeCell ref="A3:K3"/>
    <mergeCell ref="H16:I17"/>
    <mergeCell ref="K5:K6"/>
    <mergeCell ref="A15:D15"/>
    <mergeCell ref="A2:K2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63" right="0.21" top="0.24" bottom="0.25" header="0.26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3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" max="1" width="4.7109375" style="0" customWidth="1"/>
    <col min="2" max="2" width="34.7109375" style="0" customWidth="1"/>
    <col min="3" max="3" width="10.7109375" style="0" customWidth="1"/>
    <col min="4" max="5" width="12.7109375" style="0" customWidth="1"/>
    <col min="6" max="6" width="15.7109375" style="0" customWidth="1"/>
  </cols>
  <sheetData>
    <row r="2" spans="1:6" ht="19.5" customHeight="1">
      <c r="A2" s="63" t="s">
        <v>58</v>
      </c>
      <c r="B2" s="63"/>
      <c r="C2" s="63"/>
      <c r="D2" s="63"/>
      <c r="E2" s="63"/>
      <c r="F2" s="63"/>
    </row>
    <row r="3" spans="1:6" ht="19.5" customHeight="1">
      <c r="A3" s="63" t="s">
        <v>32</v>
      </c>
      <c r="B3" s="63"/>
      <c r="C3" s="63"/>
      <c r="D3" s="63"/>
      <c r="E3" s="63"/>
      <c r="F3" s="63"/>
    </row>
    <row r="4" ht="15.75" thickBot="1"/>
    <row r="5" spans="1:6" ht="44.25" thickBot="1" thickTop="1">
      <c r="A5" s="27" t="s">
        <v>8</v>
      </c>
      <c r="B5" s="28" t="s">
        <v>20</v>
      </c>
      <c r="C5" s="28" t="s">
        <v>13</v>
      </c>
      <c r="D5" s="28" t="s">
        <v>16</v>
      </c>
      <c r="E5" s="28" t="s">
        <v>18</v>
      </c>
      <c r="F5" s="29" t="s">
        <v>19</v>
      </c>
    </row>
    <row r="6" spans="1:6" ht="36.75" customHeight="1" thickTop="1">
      <c r="A6" s="10">
        <v>1</v>
      </c>
      <c r="B6" s="11" t="s">
        <v>21</v>
      </c>
      <c r="C6" s="12" t="s">
        <v>14</v>
      </c>
      <c r="D6" s="17">
        <v>387.2</v>
      </c>
      <c r="E6" s="18">
        <v>160</v>
      </c>
      <c r="F6" s="19">
        <f>D6*E6</f>
        <v>61952</v>
      </c>
    </row>
    <row r="7" spans="1:6" ht="99.75" customHeight="1">
      <c r="A7" s="13">
        <v>2</v>
      </c>
      <c r="B7" s="14" t="s">
        <v>27</v>
      </c>
      <c r="C7" s="15" t="s">
        <v>14</v>
      </c>
      <c r="D7" s="16">
        <v>387.2</v>
      </c>
      <c r="E7" s="20">
        <v>1500</v>
      </c>
      <c r="F7" s="30">
        <f>D7*E7</f>
        <v>580800</v>
      </c>
    </row>
    <row r="8" spans="1:6" ht="36.75" customHeight="1">
      <c r="A8" s="13">
        <v>3</v>
      </c>
      <c r="B8" s="14" t="s">
        <v>22</v>
      </c>
      <c r="C8" s="15" t="s">
        <v>23</v>
      </c>
      <c r="D8" s="16">
        <v>641.44</v>
      </c>
      <c r="E8" s="20">
        <v>170</v>
      </c>
      <c r="F8" s="30">
        <f>D8*E8</f>
        <v>109044.8</v>
      </c>
    </row>
    <row r="9" spans="1:6" ht="54.75" customHeight="1">
      <c r="A9" s="13">
        <v>4</v>
      </c>
      <c r="B9" s="9" t="s">
        <v>28</v>
      </c>
      <c r="C9" s="15" t="s">
        <v>26</v>
      </c>
      <c r="D9" s="16">
        <v>8.9</v>
      </c>
      <c r="E9" s="20">
        <v>940</v>
      </c>
      <c r="F9" s="30">
        <f>D9*E9</f>
        <v>8366</v>
      </c>
    </row>
    <row r="10" spans="1:6" ht="69" customHeight="1">
      <c r="A10" s="64" t="s">
        <v>9</v>
      </c>
      <c r="B10" s="65"/>
      <c r="C10" s="33" t="s">
        <v>17</v>
      </c>
      <c r="D10" s="34" t="s">
        <v>17</v>
      </c>
      <c r="E10" s="24" t="s">
        <v>17</v>
      </c>
      <c r="F10" s="32">
        <f>SUM(F6:F9)</f>
        <v>760162.8</v>
      </c>
    </row>
    <row r="11" spans="1:6" ht="69" customHeight="1">
      <c r="A11" s="13">
        <v>6</v>
      </c>
      <c r="B11" s="9" t="s">
        <v>25</v>
      </c>
      <c r="C11" s="15" t="s">
        <v>15</v>
      </c>
      <c r="D11" s="16">
        <v>20</v>
      </c>
      <c r="E11" s="24" t="s">
        <v>17</v>
      </c>
      <c r="F11" s="30">
        <f>F10*D11/100</f>
        <v>152032.56</v>
      </c>
    </row>
    <row r="12" spans="1:6" ht="69" customHeight="1">
      <c r="A12" s="64" t="s">
        <v>24</v>
      </c>
      <c r="B12" s="65"/>
      <c r="C12" s="33" t="s">
        <v>17</v>
      </c>
      <c r="D12" s="34" t="s">
        <v>17</v>
      </c>
      <c r="E12" s="24" t="s">
        <v>17</v>
      </c>
      <c r="F12" s="32">
        <f>F10+F11</f>
        <v>912195.3600000001</v>
      </c>
    </row>
    <row r="13" spans="1:6" ht="18.75" thickBot="1">
      <c r="A13" s="66" t="s">
        <v>29</v>
      </c>
      <c r="B13" s="67"/>
      <c r="C13" s="35" t="s">
        <v>14</v>
      </c>
      <c r="D13" s="31">
        <v>1</v>
      </c>
      <c r="E13" s="41">
        <f>F12/421.47</f>
        <v>2164.3185991885543</v>
      </c>
      <c r="F13" s="40">
        <f>E13*D13</f>
        <v>2164.3185991885543</v>
      </c>
    </row>
    <row r="14" ht="18" customHeight="1" thickTop="1"/>
    <row r="16" ht="39.75" customHeight="1"/>
  </sheetData>
  <sheetProtection/>
  <mergeCells count="5">
    <mergeCell ref="A2:F2"/>
    <mergeCell ref="A10:B10"/>
    <mergeCell ref="A12:B12"/>
    <mergeCell ref="A13:B13"/>
    <mergeCell ref="A3:F3"/>
  </mergeCells>
  <printOptions/>
  <pageMargins left="0.7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Дом</cp:lastModifiedBy>
  <cp:lastPrinted>2017-07-21T12:18:18Z</cp:lastPrinted>
  <dcterms:created xsi:type="dcterms:W3CDTF">2017-06-12T13:25:24Z</dcterms:created>
  <dcterms:modified xsi:type="dcterms:W3CDTF">2017-07-21T12:43:35Z</dcterms:modified>
  <cp:category/>
  <cp:version/>
  <cp:contentType/>
  <cp:contentStatus/>
</cp:coreProperties>
</file>