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ЛОКНОТ\МІЦНА ГРОМАДА\Проекти Бюджету участі 2018\Оновлення електромережі 188\"/>
    </mc:Choice>
  </mc:AlternateContent>
  <bookViews>
    <workbookView xWindow="0" yWindow="0" windowWidth="19560" windowHeight="7905"/>
  </bookViews>
  <sheets>
    <sheet name="Щитовая " sheetId="1" r:id="rId1"/>
    <sheet name="Освещение_2п (2)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F45" i="2"/>
  <c r="F44" i="2"/>
  <c r="F42" i="2" l="1"/>
  <c r="F41" i="2"/>
  <c r="F40" i="2"/>
  <c r="F39" i="2"/>
  <c r="F38" i="2"/>
  <c r="F37" i="2"/>
  <c r="F36" i="2"/>
  <c r="F35" i="2"/>
  <c r="D33" i="2"/>
  <c r="F33" i="2" s="1"/>
  <c r="D31" i="2"/>
  <c r="F31" i="2" s="1"/>
  <c r="F24" i="2"/>
  <c r="F23" i="2"/>
  <c r="F22" i="2"/>
  <c r="F21" i="2"/>
  <c r="F20" i="2"/>
  <c r="F19" i="2"/>
  <c r="F18" i="2"/>
  <c r="F17" i="2"/>
  <c r="F16" i="2"/>
  <c r="F15" i="2"/>
  <c r="F14" i="2"/>
  <c r="F13" i="2"/>
  <c r="D34" i="2" l="1"/>
  <c r="F34" i="2" s="1"/>
  <c r="F26" i="2"/>
  <c r="D32" i="2"/>
  <c r="F32" i="2" s="1"/>
  <c r="E46" i="2" s="1"/>
  <c r="F48" i="2" l="1"/>
  <c r="F25" i="1"/>
  <c r="F36" i="1"/>
  <c r="F35" i="1"/>
  <c r="F24" i="1"/>
  <c r="F23" i="1"/>
  <c r="F22" i="1"/>
  <c r="F21" i="1"/>
  <c r="F20" i="1"/>
  <c r="F19" i="1"/>
  <c r="F18" i="1"/>
  <c r="F17" i="1"/>
  <c r="F16" i="1"/>
  <c r="F15" i="1"/>
  <c r="F27" i="1" s="1"/>
  <c r="F14" i="1"/>
  <c r="F13" i="1"/>
  <c r="F38" i="1" l="1"/>
  <c r="F39" i="1" s="1"/>
  <c r="E40" i="1" s="1"/>
  <c r="F29" i="1"/>
  <c r="F30" i="1" s="1"/>
  <c r="F31" i="1" s="1"/>
  <c r="F42" i="1" l="1"/>
  <c r="F45" i="1" s="1"/>
</calcChain>
</file>

<file path=xl/sharedStrings.xml><?xml version="1.0" encoding="utf-8"?>
<sst xmlns="http://schemas.openxmlformats.org/spreadsheetml/2006/main" count="159" uniqueCount="91">
  <si>
    <t>ДОГОВОРНАЯ ЦЕНА</t>
  </si>
  <si>
    <t>Материалы</t>
  </si>
  <si>
    <t>№ п.п</t>
  </si>
  <si>
    <t>Наименование</t>
  </si>
  <si>
    <t>Ед.Изм.</t>
  </si>
  <si>
    <t>Кол-во</t>
  </si>
  <si>
    <t>Цена</t>
  </si>
  <si>
    <t>Сумма</t>
  </si>
  <si>
    <t>шт</t>
  </si>
  <si>
    <t>м</t>
  </si>
  <si>
    <t>Наконечник алюминиевый 35 мм.кв.</t>
  </si>
  <si>
    <t>Метизы (Болты, гайки, шпильки, шайбы)</t>
  </si>
  <si>
    <t>компл.</t>
  </si>
  <si>
    <t>Изоляторы 25, 35, 45 мм</t>
  </si>
  <si>
    <t>Панель монтажная</t>
  </si>
  <si>
    <t>шт.</t>
  </si>
  <si>
    <t>Шина алюминиевая 40х4</t>
  </si>
  <si>
    <t>Автоматический выключатель ВА47-60 3Р, D, 32А, 6кА, IEK</t>
  </si>
  <si>
    <t>Автоматический выключатель ВА47-60 1Р, С, 10А, 6кА, IEK</t>
  </si>
  <si>
    <t>ДинРейка</t>
  </si>
  <si>
    <t>Провод АПВ 70 мм.кв.</t>
  </si>
  <si>
    <t>Наконечник алюминиевый 70 мм.кв.</t>
  </si>
  <si>
    <t>Итого по материалам</t>
  </si>
  <si>
    <t>Транспортно-заготовительные расходы</t>
  </si>
  <si>
    <t xml:space="preserve">Всего, без налогов </t>
  </si>
  <si>
    <t>Налог</t>
  </si>
  <si>
    <t>Всего по материалам</t>
  </si>
  <si>
    <t>Работа</t>
  </si>
  <si>
    <t>Разборка, ревизия электрощитовой 0,4 кВ с прозвонкой и демонтажём "лишних" проводов</t>
  </si>
  <si>
    <t>усл.</t>
  </si>
  <si>
    <t>Сборка ошиновки с подключением автоматических выключателей</t>
  </si>
  <si>
    <t>Итого по работам</t>
  </si>
  <si>
    <t xml:space="preserve">Единый налог, рентабелность </t>
  </si>
  <si>
    <t>Всего по работам</t>
  </si>
  <si>
    <t>ВСЕГО  по предложению</t>
  </si>
  <si>
    <t>Условия оплаты:</t>
  </si>
  <si>
    <t>ЗАКАЗЧИК:</t>
  </si>
  <si>
    <t>ПОДРЯДЧИК:</t>
  </si>
  <si>
    <t>ФОП Баланенко О.А.</t>
  </si>
  <si>
    <t>49000, м.Дніпро</t>
  </si>
  <si>
    <t>Вул.Нарвська, буд.200</t>
  </si>
  <si>
    <t>р/р26009010025025  в  КБ "АкцентБанк" м.Дніпро</t>
  </si>
  <si>
    <t>Неприбуткова організація. Не є платником ПДВ.</t>
  </si>
  <si>
    <t>МФО 307770</t>
  </si>
  <si>
    <t>ЄДРПОУ 2833108092</t>
  </si>
  <si>
    <t>Є платником єдиного податку</t>
  </si>
  <si>
    <t>ФОП______________________О.А.Баланенко</t>
  </si>
  <si>
    <t>Кабель АПВ 35 мм.кв.</t>
  </si>
  <si>
    <t>Электро-автомат 100 1Р, С 10кА</t>
  </si>
  <si>
    <t>Об'єднання співвласників багатоквартирного будинку ""</t>
  </si>
  <si>
    <t xml:space="preserve">м. Дніпро, вул. 
</t>
  </si>
  <si>
    <t xml:space="preserve">р/р   в КБ   МФО  </t>
  </si>
  <si>
    <t xml:space="preserve">Код ЄДРПОУ  </t>
  </si>
  <si>
    <t xml:space="preserve">Голова Правління _________________________   </t>
  </si>
  <si>
    <t>Срок выполнения работ с поставкой материалов  составит 20 рабочих дней с момента предоплаты.</t>
  </si>
  <si>
    <t xml:space="preserve"> -  предоплата в размере 30% стоимости </t>
  </si>
  <si>
    <t>Термоусадка ф16-20</t>
  </si>
  <si>
    <t>на электромонтажные работы по ревизии электрощитовой с заменой предохранителей на выключатели автоматические на объекте: жилой дом по ул.  в  г. Днепр.</t>
  </si>
  <si>
    <r>
      <t>на электромонтажные работы по прокладке проводов освещения с установкой светильников светодиодных на объекте: жилой дом по ул.  подъезд</t>
    </r>
    <r>
      <rPr>
        <b/>
        <i/>
        <sz val="11"/>
        <color rgb="FFFF0000"/>
        <rFont val="Calibri"/>
        <family val="2"/>
        <charset val="204"/>
        <scheme val="minor"/>
      </rPr>
      <t xml:space="preserve"> 1-2</t>
    </r>
    <r>
      <rPr>
        <b/>
        <sz val="11"/>
        <color theme="1"/>
        <rFont val="Calibri"/>
        <family val="2"/>
        <charset val="204"/>
        <scheme val="minor"/>
      </rPr>
      <t xml:space="preserve"> в  г. Днепр.</t>
    </r>
  </si>
  <si>
    <t>Цена, грн</t>
  </si>
  <si>
    <t>Сумма, грн</t>
  </si>
  <si>
    <t>Светильник светодиодный 12Вт (антивандальный)</t>
  </si>
  <si>
    <t>Короб пластиковый 16х10</t>
  </si>
  <si>
    <t>Гофротруба стандарт D 20 мм 220 ТМ (100м бухта)</t>
  </si>
  <si>
    <t>Кабель АВВГ 3х2,5</t>
  </si>
  <si>
    <t>Кабель АВВГ 2х2,5</t>
  </si>
  <si>
    <t>Хороз Датчик руху 360 білий FOCUS (лифтовый холл 1-й этаж)</t>
  </si>
  <si>
    <t>Выключатель 1-о клавишный (вход в подъезд)</t>
  </si>
  <si>
    <t>Розетка накладная 1-ная (1-й этаж)</t>
  </si>
  <si>
    <t>Изолента ПВХ 3М 0,13mm*19mm*20m Синяя</t>
  </si>
  <si>
    <t>Дюбель ударный 6*40 гриб (100шт)</t>
  </si>
  <si>
    <t>уп.</t>
  </si>
  <si>
    <t>white Кабельная стяжка, 3,5*200мм. (100шт)</t>
  </si>
  <si>
    <t>Фотореле цифровое с таймером на DIN-рейку РУБЕЖ ФР-16t. С выносным датчиком.</t>
  </si>
  <si>
    <t>Итого по материалам,  с налогами</t>
  </si>
  <si>
    <t>Установка и подключение светильника светодиодного</t>
  </si>
  <si>
    <t>Демонтаж светильника существующего</t>
  </si>
  <si>
    <t>Монтаж короба пластикового, гофротрубы</t>
  </si>
  <si>
    <t>Монтаж провода в кабель-канале, гофротрубе</t>
  </si>
  <si>
    <t>Монтаж провода в пустотах стен</t>
  </si>
  <si>
    <t>Демонтаж старой проводки с расчисткой каналов</t>
  </si>
  <si>
    <t>Установка и подключение выключателя автоматического</t>
  </si>
  <si>
    <t>Установка и расключение коробок распределительных</t>
  </si>
  <si>
    <t>Демонтаж выключателя, розетки</t>
  </si>
  <si>
    <t>Монтаж выключателя, розетки</t>
  </si>
  <si>
    <t xml:space="preserve">Монтаж и подключение датчика "освещённости" </t>
  </si>
  <si>
    <t xml:space="preserve">Монтаж и подключение датчика "движения" </t>
  </si>
  <si>
    <t>ВСЕГО по предложению</t>
  </si>
  <si>
    <t>Срок выполнения работ  составит 7 рабочих дней с момента предоплаты.</t>
  </si>
  <si>
    <t>ОСББ ""</t>
  </si>
  <si>
    <t xml:space="preserve">Председатель Правления _________________________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</si>
</sst>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0_₴_-;\-* #,##0.00_₴_-;_-* &quot;-&quot;??_₴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165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0" xfId="1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165" fontId="0" fillId="0" borderId="0" xfId="0" applyNumberFormat="1"/>
    <xf numFmtId="165" fontId="2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165" fontId="5" fillId="0" borderId="0" xfId="0" applyNumberFormat="1" applyFont="1" applyAlignment="1">
      <alignment wrapText="1"/>
    </xf>
    <xf numFmtId="0" fontId="6" fillId="0" borderId="0" xfId="0" applyFont="1" applyAlignment="1">
      <alignment horizontal="left" wrapText="1"/>
    </xf>
    <xf numFmtId="165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2" xfId="0" applyFill="1" applyBorder="1"/>
    <xf numFmtId="0" fontId="2" fillId="0" borderId="0" xfId="0" applyFont="1" applyFill="1" applyBorder="1" applyAlignment="1">
      <alignment horizontal="right"/>
    </xf>
    <xf numFmtId="164" fontId="0" fillId="0" borderId="0" xfId="0" applyNumberForma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165" fontId="2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5" fontId="3" fillId="0" borderId="0" xfId="1" applyFon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26091</xdr:colOff>
      <xdr:row>0</xdr:row>
      <xdr:rowOff>28575</xdr:rowOff>
    </xdr:from>
    <xdr:to>
      <xdr:col>5</xdr:col>
      <xdr:colOff>771525</xdr:colOff>
      <xdr:row>1</xdr:row>
      <xdr:rowOff>171449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26091" y="28575"/>
          <a:ext cx="6850959" cy="33337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uk-UA" sz="3600" kern="10" spc="720">
              <a:ln w="9525">
                <a:solidFill>
                  <a:srgbClr val="0F243E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00">
                      <a:gamma/>
                      <a:tint val="20000"/>
                      <a:invGamma/>
                    </a:srgbClr>
                  </a:gs>
                  <a:gs pos="100000">
                    <a:srgbClr val="000000"/>
                  </a:gs>
                </a:gsLst>
                <a:lin ang="18900000" scaled="1"/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ФОП Баланенко Олексій Анатолійович</a:t>
          </a:r>
        </a:p>
      </xdr:txBody>
    </xdr:sp>
    <xdr:clientData/>
  </xdr:twoCellAnchor>
  <xdr:oneCellAnchor>
    <xdr:from>
      <xdr:col>0</xdr:col>
      <xdr:colOff>0</xdr:colOff>
      <xdr:row>1</xdr:row>
      <xdr:rowOff>34373</xdr:rowOff>
    </xdr:from>
    <xdr:ext cx="6962775" cy="1005981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224873"/>
          <a:ext cx="6962775" cy="1005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endParaRPr lang="uk-UA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uk-UA" sz="1200" b="0" i="1" strike="noStrike">
              <a:solidFill>
                <a:srgbClr val="000000"/>
              </a:solidFill>
              <a:latin typeface="Calibri"/>
            </a:rPr>
            <a:t>м.Дніпро, вул.Нарвська, буд. 200.</a:t>
          </a:r>
        </a:p>
        <a:p>
          <a:pPr algn="ctr" rtl="1">
            <a:defRPr sz="1000"/>
          </a:pPr>
          <a:r>
            <a:rPr lang="uk-UA" sz="1200" b="0" i="1" strike="noStrike">
              <a:solidFill>
                <a:srgbClr val="000000"/>
              </a:solidFill>
              <a:latin typeface="Calibri"/>
            </a:rPr>
            <a:t>ЄДРПОУ 2833108092, Р/р 26009010025025  в  КБ "АкцентБанк" м.ДНІПРО, МФО 307770</a:t>
          </a:r>
        </a:p>
        <a:p>
          <a:pPr algn="ctr" rtl="1">
            <a:defRPr sz="1000"/>
          </a:pPr>
          <a:r>
            <a:rPr lang="uk-UA" sz="1200" b="0" i="1" strike="noStrike">
              <a:solidFill>
                <a:srgbClr val="000000"/>
              </a:solidFill>
              <a:latin typeface="Calibri"/>
            </a:rPr>
            <a:t>Є платником єдиного податку за ставкою 5%,  т</a:t>
          </a:r>
          <a:r>
            <a:rPr lang="uk-UA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  <a:r>
            <a:rPr lang="uk-UA" sz="1200" b="0" i="1" strike="noStrike">
              <a:solidFill>
                <a:srgbClr val="000000"/>
              </a:solidFill>
              <a:latin typeface="Calibri"/>
            </a:rPr>
            <a:t>м. 097-368-21-51, </a:t>
          </a:r>
          <a:r>
            <a:rPr lang="en-US" sz="1200" b="0" i="1" strike="noStrike">
              <a:solidFill>
                <a:srgbClr val="000000"/>
              </a:solidFill>
              <a:latin typeface="Calibri"/>
            </a:rPr>
            <a:t>e-mail: balanenko63@gmail.com</a:t>
          </a: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26091</xdr:colOff>
      <xdr:row>0</xdr:row>
      <xdr:rowOff>28575</xdr:rowOff>
    </xdr:from>
    <xdr:to>
      <xdr:col>5</xdr:col>
      <xdr:colOff>771525</xdr:colOff>
      <xdr:row>1</xdr:row>
      <xdr:rowOff>171449</xdr:rowOff>
    </xdr:to>
    <xdr:sp macro="" textlink="">
      <xdr:nvSpPr>
        <xdr:cNvPr id="2" name="WordArt 3"/>
        <xdr:cNvSpPr>
          <a:spLocks noChangeArrowheads="1" noChangeShapeType="1" noTextEdit="1"/>
        </xdr:cNvSpPr>
      </xdr:nvSpPr>
      <xdr:spPr bwMode="auto">
        <a:xfrm>
          <a:off x="26091" y="28575"/>
          <a:ext cx="8565459" cy="33337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uk-UA" sz="3600" kern="10" spc="720">
              <a:ln w="9525">
                <a:solidFill>
                  <a:srgbClr val="0F243E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00">
                      <a:gamma/>
                      <a:tint val="20000"/>
                      <a:invGamma/>
                    </a:srgbClr>
                  </a:gs>
                  <a:gs pos="100000">
                    <a:srgbClr val="000000"/>
                  </a:gs>
                </a:gsLst>
                <a:lin ang="18900000" scaled="1"/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ФОП Баланенко Олексій Анатолійович</a:t>
          </a:r>
        </a:p>
      </xdr:txBody>
    </xdr:sp>
    <xdr:clientData/>
  </xdr:twoCellAnchor>
  <xdr:oneCellAnchor>
    <xdr:from>
      <xdr:col>0</xdr:col>
      <xdr:colOff>0</xdr:colOff>
      <xdr:row>1</xdr:row>
      <xdr:rowOff>34373</xdr:rowOff>
    </xdr:from>
    <xdr:ext cx="6962775" cy="1005981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224873"/>
          <a:ext cx="6962775" cy="1005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endParaRPr lang="uk-UA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uk-UA" sz="1200" b="0" i="1" strike="noStrike">
              <a:solidFill>
                <a:srgbClr val="000000"/>
              </a:solidFill>
              <a:latin typeface="Calibri"/>
            </a:rPr>
            <a:t>м.Дніпро, вул.Нарвська, буд. 200.</a:t>
          </a:r>
        </a:p>
        <a:p>
          <a:pPr algn="ctr" rtl="1">
            <a:defRPr sz="1000"/>
          </a:pPr>
          <a:r>
            <a:rPr lang="uk-UA" sz="1200" b="0" i="1" strike="noStrike">
              <a:solidFill>
                <a:srgbClr val="000000"/>
              </a:solidFill>
              <a:latin typeface="Calibri"/>
            </a:rPr>
            <a:t>ЄДРПОУ 2833108092, Р/р 26009010025025  в  КБ "АкцентБанк" м.ДНІПРО, МФО 307770</a:t>
          </a:r>
        </a:p>
        <a:p>
          <a:pPr algn="ctr" rtl="1">
            <a:defRPr sz="1000"/>
          </a:pPr>
          <a:r>
            <a:rPr lang="uk-UA" sz="1200" b="0" i="1" strike="noStrike">
              <a:solidFill>
                <a:srgbClr val="000000"/>
              </a:solidFill>
              <a:latin typeface="Calibri"/>
            </a:rPr>
            <a:t>Є платником єдиного податку за ставкою 5%,  т</a:t>
          </a:r>
          <a:r>
            <a:rPr lang="uk-UA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  <a:r>
            <a:rPr lang="uk-UA" sz="1200" b="0" i="1" strike="noStrike">
              <a:solidFill>
                <a:srgbClr val="000000"/>
              </a:solidFill>
              <a:latin typeface="Calibri"/>
            </a:rPr>
            <a:t>м. 097-368-21-51, </a:t>
          </a:r>
          <a:r>
            <a:rPr lang="en-US" sz="1200" b="0" i="1" strike="noStrike">
              <a:solidFill>
                <a:srgbClr val="000000"/>
              </a:solidFill>
              <a:latin typeface="Calibri"/>
            </a:rPr>
            <a:t>e-mail: balanenko63@gmail.com</a:t>
          </a: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69"/>
  <sheetViews>
    <sheetView tabSelected="1" topLeftCell="A10" workbookViewId="0">
      <selection activeCell="F42" sqref="F42"/>
    </sheetView>
  </sheetViews>
  <sheetFormatPr defaultRowHeight="15" x14ac:dyDescent="0.25"/>
  <cols>
    <col min="1" max="1" width="9.140625" style="5"/>
    <col min="2" max="2" width="55" bestFit="1" customWidth="1"/>
    <col min="3" max="5" width="9.140625" style="5"/>
    <col min="6" max="6" width="17.85546875" style="5" customWidth="1"/>
  </cols>
  <sheetData>
    <row r="5" spans="1:6" x14ac:dyDescent="0.25">
      <c r="A5" s="1"/>
      <c r="B5" s="2"/>
      <c r="C5" s="1"/>
      <c r="D5" s="1"/>
      <c r="E5" s="1"/>
      <c r="F5" s="1"/>
    </row>
    <row r="6" spans="1:6" ht="15.75" thickBot="1" x14ac:dyDescent="0.3">
      <c r="A6" s="3"/>
      <c r="B6" s="4"/>
      <c r="C6" s="3"/>
      <c r="D6" s="3"/>
      <c r="E6" s="3"/>
      <c r="F6" s="3"/>
    </row>
    <row r="7" spans="1:6" x14ac:dyDescent="0.25">
      <c r="F7" s="6">
        <v>43332</v>
      </c>
    </row>
    <row r="8" spans="1:6" ht="18.75" x14ac:dyDescent="0.3">
      <c r="A8" s="40" t="s">
        <v>0</v>
      </c>
      <c r="B8" s="40"/>
      <c r="C8" s="40"/>
      <c r="D8" s="40"/>
      <c r="E8" s="40"/>
      <c r="F8" s="40"/>
    </row>
    <row r="9" spans="1:6" ht="32.25" customHeight="1" x14ac:dyDescent="0.25">
      <c r="A9" s="41" t="s">
        <v>57</v>
      </c>
      <c r="B9" s="41"/>
      <c r="C9" s="41"/>
      <c r="D9" s="41"/>
      <c r="E9" s="41"/>
      <c r="F9" s="41"/>
    </row>
    <row r="10" spans="1:6" s="7" customFormat="1" x14ac:dyDescent="0.25">
      <c r="A10" s="5"/>
      <c r="B10"/>
      <c r="C10" s="5"/>
      <c r="D10" s="5"/>
      <c r="E10" s="5"/>
      <c r="F10" s="5"/>
    </row>
    <row r="11" spans="1:6" ht="15.75" x14ac:dyDescent="0.25">
      <c r="A11" s="42" t="s">
        <v>1</v>
      </c>
      <c r="B11" s="42"/>
      <c r="C11" s="42"/>
      <c r="D11" s="42"/>
      <c r="E11" s="42"/>
    </row>
    <row r="12" spans="1:6" x14ac:dyDescent="0.25">
      <c r="A12" s="8" t="s">
        <v>2</v>
      </c>
      <c r="B12" s="8" t="s">
        <v>3</v>
      </c>
      <c r="C12" s="8" t="s">
        <v>4</v>
      </c>
      <c r="D12" s="8" t="s">
        <v>5</v>
      </c>
      <c r="E12" s="8" t="s">
        <v>6</v>
      </c>
      <c r="F12" s="8" t="s">
        <v>7</v>
      </c>
    </row>
    <row r="13" spans="1:6" x14ac:dyDescent="0.25">
      <c r="A13" s="9">
        <v>1</v>
      </c>
      <c r="B13" s="10" t="s">
        <v>48</v>
      </c>
      <c r="C13" s="9" t="s">
        <v>8</v>
      </c>
      <c r="D13" s="9">
        <v>45</v>
      </c>
      <c r="E13" s="9">
        <v>1100</v>
      </c>
      <c r="F13" s="9">
        <f>E13*D13</f>
        <v>49500</v>
      </c>
    </row>
    <row r="14" spans="1:6" x14ac:dyDescent="0.25">
      <c r="A14" s="9">
        <v>2</v>
      </c>
      <c r="B14" s="10" t="s">
        <v>47</v>
      </c>
      <c r="C14" s="9" t="s">
        <v>9</v>
      </c>
      <c r="D14" s="9">
        <v>20</v>
      </c>
      <c r="E14" s="9">
        <v>34</v>
      </c>
      <c r="F14" s="9">
        <f t="shared" ref="F14:F21" si="0">E14*D14</f>
        <v>680</v>
      </c>
    </row>
    <row r="15" spans="1:6" x14ac:dyDescent="0.25">
      <c r="A15" s="9">
        <v>3</v>
      </c>
      <c r="B15" s="10" t="s">
        <v>10</v>
      </c>
      <c r="C15" s="9" t="s">
        <v>8</v>
      </c>
      <c r="D15" s="9">
        <v>60</v>
      </c>
      <c r="E15" s="9">
        <v>14</v>
      </c>
      <c r="F15" s="9">
        <f t="shared" si="0"/>
        <v>840</v>
      </c>
    </row>
    <row r="16" spans="1:6" x14ac:dyDescent="0.25">
      <c r="A16" s="9">
        <v>4</v>
      </c>
      <c r="B16" s="10" t="s">
        <v>11</v>
      </c>
      <c r="C16" s="9" t="s">
        <v>12</v>
      </c>
      <c r="D16" s="9">
        <v>5</v>
      </c>
      <c r="E16" s="9">
        <v>320</v>
      </c>
      <c r="F16" s="9">
        <f t="shared" si="0"/>
        <v>1600</v>
      </c>
    </row>
    <row r="17" spans="1:7" x14ac:dyDescent="0.25">
      <c r="A17" s="9">
        <v>5</v>
      </c>
      <c r="B17" s="10" t="s">
        <v>13</v>
      </c>
      <c r="C17" s="9" t="s">
        <v>12</v>
      </c>
      <c r="D17" s="9">
        <v>5</v>
      </c>
      <c r="E17" s="9">
        <v>190</v>
      </c>
      <c r="F17" s="9">
        <f t="shared" si="0"/>
        <v>950</v>
      </c>
    </row>
    <row r="18" spans="1:7" x14ac:dyDescent="0.25">
      <c r="A18" s="9">
        <v>6</v>
      </c>
      <c r="B18" s="10" t="s">
        <v>14</v>
      </c>
      <c r="C18" s="9" t="s">
        <v>15</v>
      </c>
      <c r="D18" s="9">
        <v>5</v>
      </c>
      <c r="E18" s="9">
        <v>420</v>
      </c>
      <c r="F18" s="9">
        <f t="shared" si="0"/>
        <v>2100</v>
      </c>
    </row>
    <row r="19" spans="1:7" x14ac:dyDescent="0.25">
      <c r="A19" s="9">
        <v>7</v>
      </c>
      <c r="B19" s="10" t="s">
        <v>16</v>
      </c>
      <c r="C19" s="9" t="s">
        <v>9</v>
      </c>
      <c r="D19" s="9">
        <v>10</v>
      </c>
      <c r="E19" s="9">
        <v>120</v>
      </c>
      <c r="F19" s="9">
        <f t="shared" si="0"/>
        <v>1200</v>
      </c>
    </row>
    <row r="20" spans="1:7" x14ac:dyDescent="0.25">
      <c r="A20" s="9">
        <v>8</v>
      </c>
      <c r="B20" s="10" t="s">
        <v>17</v>
      </c>
      <c r="C20" s="9" t="s">
        <v>8</v>
      </c>
      <c r="D20" s="9">
        <v>9</v>
      </c>
      <c r="E20" s="9">
        <v>260</v>
      </c>
      <c r="F20" s="9">
        <f t="shared" si="0"/>
        <v>2340</v>
      </c>
    </row>
    <row r="21" spans="1:7" x14ac:dyDescent="0.25">
      <c r="A21" s="9">
        <v>9</v>
      </c>
      <c r="B21" s="10" t="s">
        <v>18</v>
      </c>
      <c r="C21" s="9" t="s">
        <v>8</v>
      </c>
      <c r="D21" s="9">
        <v>20</v>
      </c>
      <c r="E21" s="9">
        <v>62</v>
      </c>
      <c r="F21" s="9">
        <f t="shared" si="0"/>
        <v>1240</v>
      </c>
    </row>
    <row r="22" spans="1:7" x14ac:dyDescent="0.25">
      <c r="A22" s="9">
        <v>10</v>
      </c>
      <c r="B22" s="10" t="s">
        <v>19</v>
      </c>
      <c r="C22" s="9" t="s">
        <v>9</v>
      </c>
      <c r="D22" s="9">
        <v>10</v>
      </c>
      <c r="E22" s="9">
        <v>45</v>
      </c>
      <c r="F22" s="9">
        <f>E22*D22</f>
        <v>450</v>
      </c>
    </row>
    <row r="23" spans="1:7" x14ac:dyDescent="0.25">
      <c r="A23" s="9">
        <v>11</v>
      </c>
      <c r="B23" s="10" t="s">
        <v>20</v>
      </c>
      <c r="C23" s="9" t="s">
        <v>9</v>
      </c>
      <c r="D23" s="9">
        <v>30</v>
      </c>
      <c r="E23" s="9">
        <v>46</v>
      </c>
      <c r="F23" s="9">
        <f t="shared" ref="F23:F25" si="1">E23*D23</f>
        <v>1380</v>
      </c>
    </row>
    <row r="24" spans="1:7" x14ac:dyDescent="0.25">
      <c r="A24" s="9">
        <v>12</v>
      </c>
      <c r="B24" s="10" t="s">
        <v>21</v>
      </c>
      <c r="C24" s="9" t="s">
        <v>8</v>
      </c>
      <c r="D24" s="9">
        <v>30</v>
      </c>
      <c r="E24" s="9">
        <v>22</v>
      </c>
      <c r="F24" s="9">
        <f t="shared" si="1"/>
        <v>660</v>
      </c>
    </row>
    <row r="25" spans="1:7" x14ac:dyDescent="0.25">
      <c r="A25" s="9">
        <v>13</v>
      </c>
      <c r="B25" s="33" t="s">
        <v>56</v>
      </c>
      <c r="C25" s="9" t="s">
        <v>9</v>
      </c>
      <c r="D25" s="9">
        <v>20</v>
      </c>
      <c r="E25" s="9">
        <v>22</v>
      </c>
      <c r="F25" s="9">
        <f t="shared" si="1"/>
        <v>440</v>
      </c>
    </row>
    <row r="26" spans="1:7" x14ac:dyDescent="0.25">
      <c r="A26" s="1"/>
      <c r="B26" s="2"/>
      <c r="C26" s="1"/>
      <c r="D26" s="1"/>
      <c r="E26" s="1"/>
      <c r="F26" s="1"/>
    </row>
    <row r="27" spans="1:7" x14ac:dyDescent="0.25">
      <c r="B27" s="11" t="s">
        <v>22</v>
      </c>
      <c r="C27" s="12"/>
      <c r="D27" s="1"/>
      <c r="E27" s="1"/>
      <c r="F27" s="13">
        <f>SUM(F13:F25)</f>
        <v>63380</v>
      </c>
    </row>
    <row r="28" spans="1:7" x14ac:dyDescent="0.25">
      <c r="B28" s="11" t="s">
        <v>23</v>
      </c>
      <c r="C28" s="14"/>
      <c r="D28" s="7"/>
      <c r="E28" s="7"/>
      <c r="F28" s="13">
        <v>1800</v>
      </c>
    </row>
    <row r="29" spans="1:7" x14ac:dyDescent="0.25">
      <c r="B29" s="11" t="s">
        <v>24</v>
      </c>
      <c r="C29" s="14"/>
      <c r="D29" s="7"/>
      <c r="E29" s="7"/>
      <c r="F29" s="13">
        <f>SUM(F27:F28)</f>
        <v>65180</v>
      </c>
    </row>
    <row r="30" spans="1:7" x14ac:dyDescent="0.25">
      <c r="B30" s="11" t="s">
        <v>25</v>
      </c>
      <c r="C30" s="15">
        <v>0.05</v>
      </c>
      <c r="F30" s="16">
        <f>F29*C30*1.05263</f>
        <v>3430.52117</v>
      </c>
    </row>
    <row r="31" spans="1:7" x14ac:dyDescent="0.25">
      <c r="B31" s="11" t="s">
        <v>26</v>
      </c>
      <c r="C31" s="15"/>
      <c r="F31" s="16">
        <f>F30+F29</f>
        <v>68610.521169999993</v>
      </c>
      <c r="G31" s="17"/>
    </row>
    <row r="32" spans="1:7" s="7" customFormat="1" x14ac:dyDescent="0.25">
      <c r="A32" s="5"/>
      <c r="B32"/>
      <c r="C32" s="5"/>
      <c r="D32" s="5"/>
      <c r="E32" s="5"/>
      <c r="F32" s="5"/>
    </row>
    <row r="33" spans="1:7" ht="15.75" x14ac:dyDescent="0.25">
      <c r="A33" s="42" t="s">
        <v>27</v>
      </c>
      <c r="B33" s="42"/>
      <c r="C33" s="42"/>
      <c r="D33" s="42"/>
      <c r="E33" s="42"/>
    </row>
    <row r="34" spans="1:7" x14ac:dyDescent="0.25">
      <c r="A34" s="8" t="s">
        <v>2</v>
      </c>
      <c r="B34" s="8" t="s">
        <v>3</v>
      </c>
      <c r="C34" s="8" t="s">
        <v>4</v>
      </c>
      <c r="D34" s="8" t="s">
        <v>5</v>
      </c>
      <c r="E34" s="8" t="s">
        <v>6</v>
      </c>
      <c r="F34" s="8" t="s">
        <v>7</v>
      </c>
    </row>
    <row r="35" spans="1:7" ht="30" x14ac:dyDescent="0.25">
      <c r="A35" s="18">
        <v>1</v>
      </c>
      <c r="B35" s="19" t="s">
        <v>28</v>
      </c>
      <c r="C35" s="18" t="s">
        <v>29</v>
      </c>
      <c r="D35" s="18">
        <v>5</v>
      </c>
      <c r="E35" s="18">
        <v>1000</v>
      </c>
      <c r="F35" s="18">
        <f t="shared" ref="F35:F36" si="2">E35*D35</f>
        <v>5000</v>
      </c>
    </row>
    <row r="36" spans="1:7" ht="30" x14ac:dyDescent="0.25">
      <c r="A36" s="18">
        <v>2</v>
      </c>
      <c r="B36" s="19" t="s">
        <v>30</v>
      </c>
      <c r="C36" s="18" t="s">
        <v>29</v>
      </c>
      <c r="D36" s="18">
        <v>5</v>
      </c>
      <c r="E36" s="18">
        <v>3000</v>
      </c>
      <c r="F36" s="18">
        <f t="shared" si="2"/>
        <v>15000</v>
      </c>
    </row>
    <row r="38" spans="1:7" x14ac:dyDescent="0.25">
      <c r="B38" s="11" t="s">
        <v>31</v>
      </c>
      <c r="C38" s="14"/>
      <c r="D38" s="7"/>
      <c r="E38" s="7"/>
      <c r="F38" s="13">
        <f>SUM(F35:F37)</f>
        <v>20000</v>
      </c>
      <c r="G38" s="20"/>
    </row>
    <row r="39" spans="1:7" x14ac:dyDescent="0.25">
      <c r="B39" s="11" t="s">
        <v>32</v>
      </c>
      <c r="C39" s="15">
        <v>0.1</v>
      </c>
      <c r="D39" s="7"/>
      <c r="E39" s="7"/>
      <c r="F39" s="13">
        <f>F38*C39*1.136364</f>
        <v>2272.7280000000001</v>
      </c>
    </row>
    <row r="40" spans="1:7" x14ac:dyDescent="0.25">
      <c r="B40" s="11" t="s">
        <v>33</v>
      </c>
      <c r="C40" s="15"/>
      <c r="D40" s="7"/>
      <c r="E40" s="43">
        <f>F38+F39</f>
        <v>22272.727999999999</v>
      </c>
      <c r="F40" s="43"/>
    </row>
    <row r="42" spans="1:7" ht="18.75" x14ac:dyDescent="0.3">
      <c r="B42" s="22" t="s">
        <v>34</v>
      </c>
      <c r="F42" s="52">
        <f>E40+F31</f>
        <v>90883.249169999996</v>
      </c>
    </row>
    <row r="44" spans="1:7" x14ac:dyDescent="0.25">
      <c r="A44" s="44" t="s">
        <v>35</v>
      </c>
      <c r="B44" s="44"/>
      <c r="C44" s="44"/>
      <c r="D44" s="44"/>
      <c r="E44" s="44"/>
      <c r="F44" s="44"/>
    </row>
    <row r="45" spans="1:7" ht="33" customHeight="1" x14ac:dyDescent="0.25">
      <c r="A45" s="36" t="s">
        <v>55</v>
      </c>
      <c r="B45" s="36"/>
      <c r="C45" s="36"/>
      <c r="D45" s="36"/>
      <c r="E45" s="36"/>
      <c r="F45" s="23">
        <f>F42*0.3</f>
        <v>27264.974750999998</v>
      </c>
    </row>
    <row r="46" spans="1:7" x14ac:dyDescent="0.25">
      <c r="A46" s="24"/>
      <c r="B46" s="24"/>
      <c r="C46" s="24"/>
      <c r="D46" s="24"/>
      <c r="E46" s="24"/>
      <c r="F46" s="25"/>
    </row>
    <row r="47" spans="1:7" s="26" customFormat="1" ht="30.75" customHeight="1" x14ac:dyDescent="0.25">
      <c r="A47" s="37" t="s">
        <v>54</v>
      </c>
      <c r="B47" s="37"/>
      <c r="C47" s="37"/>
      <c r="D47" s="37"/>
      <c r="E47" s="37"/>
      <c r="F47" s="37"/>
    </row>
    <row r="48" spans="1:7" x14ac:dyDescent="0.25">
      <c r="A48" s="38"/>
      <c r="B48" s="38"/>
      <c r="C48" s="39"/>
      <c r="D48" s="39"/>
      <c r="E48" s="39"/>
      <c r="F48" s="39"/>
    </row>
    <row r="49" spans="1:9" ht="44.25" customHeight="1" x14ac:dyDescent="0.25">
      <c r="A49" s="45" t="s">
        <v>36</v>
      </c>
      <c r="B49" s="45"/>
      <c r="C49" s="45" t="s">
        <v>37</v>
      </c>
      <c r="D49" s="45"/>
      <c r="E49" s="45"/>
      <c r="F49" s="45"/>
    </row>
    <row r="50" spans="1:9" x14ac:dyDescent="0.25">
      <c r="A50" s="46" t="s">
        <v>49</v>
      </c>
      <c r="B50" s="46"/>
      <c r="C50" s="47" t="s">
        <v>38</v>
      </c>
      <c r="D50" s="47"/>
      <c r="E50" s="47"/>
      <c r="F50" s="47"/>
    </row>
    <row r="51" spans="1:9" ht="15" customHeight="1" x14ac:dyDescent="0.25">
      <c r="A51" s="48" t="s">
        <v>50</v>
      </c>
      <c r="B51" s="48"/>
      <c r="C51" s="39" t="s">
        <v>39</v>
      </c>
      <c r="D51" s="39"/>
      <c r="E51" s="39"/>
      <c r="F51" s="39"/>
    </row>
    <row r="52" spans="1:9" x14ac:dyDescent="0.25">
      <c r="A52" s="48" t="s">
        <v>51</v>
      </c>
      <c r="B52" s="48"/>
      <c r="C52" s="39" t="s">
        <v>40</v>
      </c>
      <c r="D52" s="39"/>
      <c r="E52" s="39"/>
      <c r="F52" s="39"/>
    </row>
    <row r="53" spans="1:9" x14ac:dyDescent="0.25">
      <c r="A53" s="48" t="s">
        <v>52</v>
      </c>
      <c r="B53" s="48"/>
      <c r="C53" s="39" t="s">
        <v>41</v>
      </c>
      <c r="D53" s="39"/>
      <c r="E53" s="39"/>
      <c r="F53" s="39"/>
    </row>
    <row r="54" spans="1:9" x14ac:dyDescent="0.25">
      <c r="A54" s="48" t="s">
        <v>42</v>
      </c>
      <c r="B54" s="48"/>
      <c r="C54" s="39" t="s">
        <v>43</v>
      </c>
      <c r="D54" s="39"/>
      <c r="E54" s="39"/>
      <c r="F54" s="39"/>
    </row>
    <row r="55" spans="1:9" x14ac:dyDescent="0.25">
      <c r="A55" s="27"/>
      <c r="B55" s="27"/>
      <c r="C55" s="39" t="s">
        <v>44</v>
      </c>
      <c r="D55" s="39"/>
      <c r="E55" s="39"/>
      <c r="F55" s="39"/>
    </row>
    <row r="56" spans="1:9" x14ac:dyDescent="0.25">
      <c r="A56" s="27"/>
      <c r="B56" s="27"/>
      <c r="C56" s="39" t="s">
        <v>45</v>
      </c>
      <c r="D56" s="39"/>
      <c r="E56" s="39"/>
      <c r="F56" s="39"/>
    </row>
    <row r="57" spans="1:9" x14ac:dyDescent="0.25">
      <c r="A57" s="28"/>
      <c r="B57" s="29"/>
      <c r="C57" s="30"/>
      <c r="D57"/>
      <c r="E57"/>
      <c r="F57"/>
    </row>
    <row r="58" spans="1:9" x14ac:dyDescent="0.25">
      <c r="A58" s="49" t="s">
        <v>53</v>
      </c>
      <c r="B58" s="49"/>
      <c r="C58" s="50" t="s">
        <v>46</v>
      </c>
      <c r="D58" s="50"/>
      <c r="E58" s="50"/>
      <c r="F58" s="50"/>
    </row>
    <row r="61" spans="1:9" ht="15" customHeight="1" x14ac:dyDescent="0.25">
      <c r="B61" s="31"/>
      <c r="C61" s="31"/>
      <c r="D61" s="31"/>
      <c r="E61" s="31"/>
    </row>
    <row r="62" spans="1:9" s="5" customFormat="1" x14ac:dyDescent="0.25">
      <c r="B62" s="27"/>
      <c r="C62" s="27"/>
      <c r="D62" s="27"/>
      <c r="E62" s="27"/>
      <c r="G62"/>
      <c r="H62"/>
      <c r="I62"/>
    </row>
    <row r="63" spans="1:9" s="5" customFormat="1" ht="15" customHeight="1" x14ac:dyDescent="0.25">
      <c r="B63" s="27"/>
      <c r="C63" s="27"/>
      <c r="D63" s="27"/>
      <c r="E63" s="27"/>
      <c r="G63"/>
      <c r="H63"/>
      <c r="I63"/>
    </row>
    <row r="64" spans="1:9" s="5" customFormat="1" x14ac:dyDescent="0.25">
      <c r="B64" s="27"/>
      <c r="C64" s="27"/>
      <c r="D64" s="27"/>
      <c r="E64" s="27"/>
      <c r="G64"/>
      <c r="H64"/>
      <c r="I64"/>
    </row>
    <row r="65" spans="1:9" s="5" customFormat="1" x14ac:dyDescent="0.25">
      <c r="B65" s="27"/>
      <c r="C65" s="27"/>
      <c r="D65" s="27"/>
      <c r="E65" s="27"/>
      <c r="G65"/>
      <c r="H65"/>
      <c r="I65"/>
    </row>
    <row r="66" spans="1:9" s="5" customFormat="1" x14ac:dyDescent="0.25">
      <c r="B66" s="27"/>
      <c r="C66" s="27"/>
      <c r="D66" s="27"/>
      <c r="E66" s="27"/>
      <c r="G66"/>
      <c r="H66"/>
      <c r="I66"/>
    </row>
    <row r="67" spans="1:9" s="5" customFormat="1" x14ac:dyDescent="0.25">
      <c r="B67" s="27"/>
      <c r="C67" s="27"/>
      <c r="D67" s="27"/>
      <c r="E67" s="27"/>
      <c r="G67"/>
      <c r="H67"/>
      <c r="I67"/>
    </row>
    <row r="68" spans="1:9" s="5" customFormat="1" x14ac:dyDescent="0.25">
      <c r="B68" s="27"/>
      <c r="C68" s="27"/>
      <c r="D68" s="27"/>
      <c r="E68" s="27"/>
      <c r="G68"/>
      <c r="H68"/>
      <c r="I68"/>
    </row>
    <row r="69" spans="1:9" s="5" customFormat="1" x14ac:dyDescent="0.25">
      <c r="A69" s="28"/>
      <c r="B69" s="32"/>
      <c r="C69" s="32"/>
      <c r="D69" s="32"/>
      <c r="E69" s="32"/>
      <c r="G69"/>
      <c r="H69"/>
      <c r="I69"/>
    </row>
  </sheetData>
  <mergeCells count="26">
    <mergeCell ref="C55:F55"/>
    <mergeCell ref="C56:F56"/>
    <mergeCell ref="A58:B58"/>
    <mergeCell ref="C58:F58"/>
    <mergeCell ref="A52:B52"/>
    <mergeCell ref="C52:F52"/>
    <mergeCell ref="A53:B53"/>
    <mergeCell ref="C53:F53"/>
    <mergeCell ref="A54:B54"/>
    <mergeCell ref="C54:F54"/>
    <mergeCell ref="A49:B49"/>
    <mergeCell ref="C49:F49"/>
    <mergeCell ref="A50:B50"/>
    <mergeCell ref="C50:F50"/>
    <mergeCell ref="A51:B51"/>
    <mergeCell ref="C51:F51"/>
    <mergeCell ref="A45:E45"/>
    <mergeCell ref="A47:F47"/>
    <mergeCell ref="A48:B48"/>
    <mergeCell ref="C48:F48"/>
    <mergeCell ref="A8:F8"/>
    <mergeCell ref="A9:F9"/>
    <mergeCell ref="A11:E11"/>
    <mergeCell ref="A33:E33"/>
    <mergeCell ref="E40:F40"/>
    <mergeCell ref="A44:F44"/>
  </mergeCells>
  <pageMargins left="0.65" right="0.31496062992125984" top="0.19" bottom="0.27559055118110237" header="0.17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60"/>
  <sheetViews>
    <sheetView topLeftCell="A22" workbookViewId="0">
      <selection activeCell="F48" sqref="F48"/>
    </sheetView>
  </sheetViews>
  <sheetFormatPr defaultRowHeight="15" x14ac:dyDescent="0.25"/>
  <cols>
    <col min="1" max="1" width="9.140625" style="5"/>
    <col min="2" max="2" width="80.140625" customWidth="1"/>
    <col min="3" max="4" width="9.140625" style="5"/>
    <col min="5" max="5" width="9.7109375" style="5" bestFit="1" customWidth="1"/>
    <col min="6" max="6" width="15.85546875" style="5" bestFit="1" customWidth="1"/>
    <col min="7" max="7" width="13.28515625" bestFit="1" customWidth="1"/>
    <col min="8" max="8" width="11.5703125" customWidth="1"/>
  </cols>
  <sheetData>
    <row r="5" spans="1:6" x14ac:dyDescent="0.25">
      <c r="A5" s="1"/>
      <c r="B5" s="2"/>
      <c r="C5" s="1"/>
      <c r="D5" s="1"/>
      <c r="E5" s="1"/>
      <c r="F5" s="1"/>
    </row>
    <row r="6" spans="1:6" ht="15.75" thickBot="1" x14ac:dyDescent="0.3">
      <c r="A6" s="3"/>
      <c r="B6" s="4"/>
      <c r="C6" s="3"/>
      <c r="D6" s="3"/>
      <c r="E6" s="3"/>
      <c r="F6" s="3"/>
    </row>
    <row r="7" spans="1:6" x14ac:dyDescent="0.25">
      <c r="F7" s="6">
        <v>43332</v>
      </c>
    </row>
    <row r="8" spans="1:6" ht="18.75" x14ac:dyDescent="0.3">
      <c r="A8" s="40" t="s">
        <v>0</v>
      </c>
      <c r="B8" s="40"/>
      <c r="C8" s="40"/>
      <c r="D8" s="40"/>
      <c r="E8" s="40"/>
      <c r="F8" s="40"/>
    </row>
    <row r="9" spans="1:6" ht="47.25" customHeight="1" x14ac:dyDescent="0.25">
      <c r="A9" s="41" t="s">
        <v>58</v>
      </c>
      <c r="B9" s="41"/>
      <c r="C9" s="41"/>
      <c r="D9" s="41"/>
      <c r="E9" s="41"/>
      <c r="F9" s="41"/>
    </row>
    <row r="10" spans="1:6" s="7" customFormat="1" x14ac:dyDescent="0.25">
      <c r="A10" s="5"/>
      <c r="B10"/>
      <c r="C10" s="5"/>
      <c r="D10" s="5"/>
      <c r="E10" s="5"/>
      <c r="F10" s="5"/>
    </row>
    <row r="11" spans="1:6" ht="15.75" x14ac:dyDescent="0.25">
      <c r="A11" s="42" t="s">
        <v>1</v>
      </c>
      <c r="B11" s="42"/>
      <c r="C11" s="42"/>
      <c r="D11" s="42"/>
      <c r="E11" s="42"/>
    </row>
    <row r="12" spans="1:6" x14ac:dyDescent="0.25">
      <c r="A12" s="8" t="s">
        <v>2</v>
      </c>
      <c r="B12" s="8" t="s">
        <v>3</v>
      </c>
      <c r="C12" s="8" t="s">
        <v>4</v>
      </c>
      <c r="D12" s="8" t="s">
        <v>5</v>
      </c>
      <c r="E12" s="8" t="s">
        <v>59</v>
      </c>
      <c r="F12" s="8" t="s">
        <v>60</v>
      </c>
    </row>
    <row r="13" spans="1:6" s="7" customFormat="1" x14ac:dyDescent="0.25">
      <c r="A13" s="9">
        <v>1</v>
      </c>
      <c r="B13" s="10" t="s">
        <v>61</v>
      </c>
      <c r="C13" s="9" t="s">
        <v>8</v>
      </c>
      <c r="D13" s="9">
        <v>110</v>
      </c>
      <c r="E13" s="9">
        <v>180</v>
      </c>
      <c r="F13" s="9">
        <f>E13*D13</f>
        <v>19800</v>
      </c>
    </row>
    <row r="14" spans="1:6" s="7" customFormat="1" x14ac:dyDescent="0.25">
      <c r="A14" s="9">
        <v>2</v>
      </c>
      <c r="B14" s="10" t="s">
        <v>62</v>
      </c>
      <c r="C14" s="9" t="s">
        <v>9</v>
      </c>
      <c r="D14" s="9">
        <v>100</v>
      </c>
      <c r="E14" s="9">
        <v>7</v>
      </c>
      <c r="F14" s="9">
        <f t="shared" ref="F14:F24" si="0">E14*D14</f>
        <v>700</v>
      </c>
    </row>
    <row r="15" spans="1:6" s="7" customFormat="1" x14ac:dyDescent="0.25">
      <c r="A15" s="9">
        <v>3</v>
      </c>
      <c r="B15" s="10" t="s">
        <v>63</v>
      </c>
      <c r="C15" s="9" t="s">
        <v>9</v>
      </c>
      <c r="D15" s="9">
        <v>250</v>
      </c>
      <c r="E15" s="9">
        <v>3.1</v>
      </c>
      <c r="F15" s="9">
        <f t="shared" si="0"/>
        <v>775</v>
      </c>
    </row>
    <row r="16" spans="1:6" s="7" customFormat="1" x14ac:dyDescent="0.25">
      <c r="A16" s="9">
        <v>4</v>
      </c>
      <c r="B16" s="10" t="s">
        <v>64</v>
      </c>
      <c r="C16" s="9" t="s">
        <v>9</v>
      </c>
      <c r="D16" s="9">
        <v>650</v>
      </c>
      <c r="E16" s="9">
        <v>6.45</v>
      </c>
      <c r="F16" s="9">
        <f t="shared" si="0"/>
        <v>4192.5</v>
      </c>
    </row>
    <row r="17" spans="1:9" s="7" customFormat="1" x14ac:dyDescent="0.25">
      <c r="A17" s="9">
        <v>5</v>
      </c>
      <c r="B17" s="10" t="s">
        <v>65</v>
      </c>
      <c r="C17" s="9" t="s">
        <v>9</v>
      </c>
      <c r="D17" s="9">
        <v>250</v>
      </c>
      <c r="E17" s="9">
        <v>4.7</v>
      </c>
      <c r="F17" s="9">
        <f t="shared" si="0"/>
        <v>1175</v>
      </c>
    </row>
    <row r="18" spans="1:9" s="7" customFormat="1" x14ac:dyDescent="0.25">
      <c r="A18" s="9">
        <v>6</v>
      </c>
      <c r="B18" s="10" t="s">
        <v>66</v>
      </c>
      <c r="C18" s="9" t="s">
        <v>8</v>
      </c>
      <c r="D18" s="9">
        <v>10</v>
      </c>
      <c r="E18" s="9">
        <v>167</v>
      </c>
      <c r="F18" s="9">
        <f t="shared" si="0"/>
        <v>1670</v>
      </c>
    </row>
    <row r="19" spans="1:9" s="7" customFormat="1" x14ac:dyDescent="0.25">
      <c r="A19" s="9">
        <v>7</v>
      </c>
      <c r="B19" s="10" t="s">
        <v>67</v>
      </c>
      <c r="C19" s="9" t="s">
        <v>8</v>
      </c>
      <c r="D19" s="9">
        <v>10</v>
      </c>
      <c r="E19" s="9">
        <v>55</v>
      </c>
      <c r="F19" s="9">
        <f t="shared" si="0"/>
        <v>550</v>
      </c>
    </row>
    <row r="20" spans="1:9" s="7" customFormat="1" x14ac:dyDescent="0.25">
      <c r="A20" s="9">
        <v>8</v>
      </c>
      <c r="B20" s="10" t="s">
        <v>68</v>
      </c>
      <c r="C20" s="9" t="s">
        <v>8</v>
      </c>
      <c r="D20" s="9">
        <v>10</v>
      </c>
      <c r="E20" s="9">
        <v>60</v>
      </c>
      <c r="F20" s="9">
        <f t="shared" si="0"/>
        <v>600</v>
      </c>
    </row>
    <row r="21" spans="1:9" s="7" customFormat="1" x14ac:dyDescent="0.25">
      <c r="A21" s="9">
        <v>9</v>
      </c>
      <c r="B21" s="10" t="s">
        <v>69</v>
      </c>
      <c r="C21" s="9" t="s">
        <v>8</v>
      </c>
      <c r="D21" s="9">
        <v>10</v>
      </c>
      <c r="E21" s="9">
        <v>27</v>
      </c>
      <c r="F21" s="9">
        <f t="shared" si="0"/>
        <v>270</v>
      </c>
    </row>
    <row r="22" spans="1:9" s="7" customFormat="1" x14ac:dyDescent="0.25">
      <c r="A22" s="9">
        <v>10</v>
      </c>
      <c r="B22" s="10" t="s">
        <v>70</v>
      </c>
      <c r="C22" s="9" t="s">
        <v>71</v>
      </c>
      <c r="D22" s="9">
        <v>5</v>
      </c>
      <c r="E22" s="9">
        <v>38</v>
      </c>
      <c r="F22" s="9">
        <f t="shared" si="0"/>
        <v>190</v>
      </c>
    </row>
    <row r="23" spans="1:9" s="7" customFormat="1" x14ac:dyDescent="0.25">
      <c r="A23" s="9">
        <v>11</v>
      </c>
      <c r="B23" s="10" t="s">
        <v>72</v>
      </c>
      <c r="C23" s="9" t="s">
        <v>71</v>
      </c>
      <c r="D23" s="9">
        <v>5</v>
      </c>
      <c r="E23" s="9">
        <v>42</v>
      </c>
      <c r="F23" s="9">
        <f t="shared" si="0"/>
        <v>210</v>
      </c>
    </row>
    <row r="24" spans="1:9" s="7" customFormat="1" x14ac:dyDescent="0.25">
      <c r="A24" s="9">
        <v>12</v>
      </c>
      <c r="B24" s="10" t="s">
        <v>73</v>
      </c>
      <c r="C24" s="9" t="s">
        <v>8</v>
      </c>
      <c r="D24" s="9">
        <v>5</v>
      </c>
      <c r="E24" s="9">
        <v>456</v>
      </c>
      <c r="F24" s="9">
        <f t="shared" si="0"/>
        <v>2280</v>
      </c>
    </row>
    <row r="25" spans="1:9" s="7" customFormat="1" x14ac:dyDescent="0.25">
      <c r="A25" s="5"/>
      <c r="B25"/>
      <c r="C25" s="5"/>
      <c r="D25" s="5"/>
      <c r="E25" s="5"/>
      <c r="F25" s="5"/>
    </row>
    <row r="26" spans="1:9" s="7" customFormat="1" x14ac:dyDescent="0.25">
      <c r="A26" s="5"/>
      <c r="B26" s="11" t="s">
        <v>22</v>
      </c>
      <c r="F26" s="21">
        <f>SUM(F13:F25)</f>
        <v>32412.5</v>
      </c>
    </row>
    <row r="27" spans="1:9" s="7" customFormat="1" x14ac:dyDescent="0.25">
      <c r="A27" s="5"/>
      <c r="B27" s="11" t="s">
        <v>74</v>
      </c>
      <c r="F27" s="21">
        <f>F26*1.065</f>
        <v>34519.3125</v>
      </c>
    </row>
    <row r="28" spans="1:9" s="7" customFormat="1" x14ac:dyDescent="0.25">
      <c r="A28" s="5"/>
      <c r="B28"/>
      <c r="C28" s="5"/>
      <c r="D28" s="5"/>
      <c r="E28" s="5"/>
      <c r="F28" s="5"/>
    </row>
    <row r="29" spans="1:9" ht="15.75" x14ac:dyDescent="0.25">
      <c r="A29" s="42" t="s">
        <v>27</v>
      </c>
      <c r="B29" s="42"/>
      <c r="C29" s="42"/>
      <c r="D29" s="42"/>
      <c r="E29" s="42"/>
    </row>
    <row r="30" spans="1:9" x14ac:dyDescent="0.25">
      <c r="A30" s="8" t="s">
        <v>2</v>
      </c>
      <c r="B30" s="8" t="s">
        <v>3</v>
      </c>
      <c r="C30" s="8" t="s">
        <v>4</v>
      </c>
      <c r="D30" s="8" t="s">
        <v>5</v>
      </c>
      <c r="E30" s="8" t="s">
        <v>59</v>
      </c>
      <c r="F30" s="8" t="s">
        <v>60</v>
      </c>
    </row>
    <row r="31" spans="1:9" x14ac:dyDescent="0.25">
      <c r="A31" s="18">
        <v>1</v>
      </c>
      <c r="B31" s="10" t="s">
        <v>75</v>
      </c>
      <c r="C31" s="9" t="s">
        <v>8</v>
      </c>
      <c r="D31" s="9">
        <f>D13</f>
        <v>110</v>
      </c>
      <c r="E31" s="9">
        <v>60</v>
      </c>
      <c r="F31" s="9">
        <f>E31*D31</f>
        <v>6600</v>
      </c>
      <c r="I31" s="7"/>
    </row>
    <row r="32" spans="1:9" x14ac:dyDescent="0.25">
      <c r="A32" s="18">
        <v>2</v>
      </c>
      <c r="B32" s="10" t="s">
        <v>76</v>
      </c>
      <c r="C32" s="9" t="s">
        <v>8</v>
      </c>
      <c r="D32" s="9">
        <f>D31</f>
        <v>110</v>
      </c>
      <c r="E32" s="9">
        <v>15</v>
      </c>
      <c r="F32" s="9">
        <f t="shared" ref="F32:F42" si="1">E32*D32</f>
        <v>1650</v>
      </c>
      <c r="I32" s="7"/>
    </row>
    <row r="33" spans="1:9" x14ac:dyDescent="0.25">
      <c r="A33" s="18">
        <v>3</v>
      </c>
      <c r="B33" s="10" t="s">
        <v>77</v>
      </c>
      <c r="C33" s="9" t="s">
        <v>9</v>
      </c>
      <c r="D33" s="9">
        <f>D15+D14</f>
        <v>350</v>
      </c>
      <c r="E33" s="9">
        <v>10</v>
      </c>
      <c r="F33" s="9">
        <f t="shared" si="1"/>
        <v>3500</v>
      </c>
      <c r="I33" s="7"/>
    </row>
    <row r="34" spans="1:9" x14ac:dyDescent="0.25">
      <c r="A34" s="18">
        <v>4</v>
      </c>
      <c r="B34" s="10" t="s">
        <v>78</v>
      </c>
      <c r="C34" s="9" t="s">
        <v>9</v>
      </c>
      <c r="D34" s="9">
        <f>D33</f>
        <v>350</v>
      </c>
      <c r="E34" s="9">
        <v>6</v>
      </c>
      <c r="F34" s="9">
        <f t="shared" si="1"/>
        <v>2100</v>
      </c>
      <c r="I34" s="7"/>
    </row>
    <row r="35" spans="1:9" x14ac:dyDescent="0.25">
      <c r="A35" s="18">
        <v>5</v>
      </c>
      <c r="B35" s="10" t="s">
        <v>79</v>
      </c>
      <c r="C35" s="9" t="s">
        <v>9</v>
      </c>
      <c r="D35" s="9">
        <v>400</v>
      </c>
      <c r="E35" s="9">
        <v>21</v>
      </c>
      <c r="F35" s="9">
        <f t="shared" si="1"/>
        <v>8400</v>
      </c>
      <c r="I35" s="7"/>
    </row>
    <row r="36" spans="1:9" x14ac:dyDescent="0.25">
      <c r="A36" s="18">
        <v>6</v>
      </c>
      <c r="B36" s="10" t="s">
        <v>80</v>
      </c>
      <c r="C36" s="9" t="s">
        <v>9</v>
      </c>
      <c r="D36" s="9">
        <v>400</v>
      </c>
      <c r="E36" s="9">
        <v>20</v>
      </c>
      <c r="F36" s="9">
        <f t="shared" si="1"/>
        <v>8000</v>
      </c>
      <c r="I36" s="7"/>
    </row>
    <row r="37" spans="1:9" x14ac:dyDescent="0.25">
      <c r="A37" s="18">
        <v>7</v>
      </c>
      <c r="B37" s="10" t="s">
        <v>81</v>
      </c>
      <c r="C37" s="9" t="s">
        <v>8</v>
      </c>
      <c r="D37" s="9">
        <v>5</v>
      </c>
      <c r="E37" s="9">
        <v>80</v>
      </c>
      <c r="F37" s="9">
        <f t="shared" si="1"/>
        <v>400</v>
      </c>
      <c r="I37" s="7"/>
    </row>
    <row r="38" spans="1:9" x14ac:dyDescent="0.25">
      <c r="A38" s="18">
        <v>8</v>
      </c>
      <c r="B38" s="10" t="s">
        <v>82</v>
      </c>
      <c r="C38" s="9" t="s">
        <v>8</v>
      </c>
      <c r="D38" s="9">
        <v>10</v>
      </c>
      <c r="E38" s="9">
        <v>80</v>
      </c>
      <c r="F38" s="9">
        <f t="shared" si="1"/>
        <v>800</v>
      </c>
      <c r="I38" s="7"/>
    </row>
    <row r="39" spans="1:9" x14ac:dyDescent="0.25">
      <c r="A39" s="18">
        <v>9</v>
      </c>
      <c r="B39" s="19" t="s">
        <v>83</v>
      </c>
      <c r="C39" s="9" t="s">
        <v>8</v>
      </c>
      <c r="D39" s="9">
        <v>10</v>
      </c>
      <c r="E39" s="9">
        <v>15</v>
      </c>
      <c r="F39" s="9">
        <f t="shared" si="1"/>
        <v>150</v>
      </c>
      <c r="I39" s="7"/>
    </row>
    <row r="40" spans="1:9" x14ac:dyDescent="0.25">
      <c r="A40" s="18">
        <v>10</v>
      </c>
      <c r="B40" s="19" t="s">
        <v>84</v>
      </c>
      <c r="C40" s="9" t="s">
        <v>8</v>
      </c>
      <c r="D40" s="9">
        <v>20</v>
      </c>
      <c r="E40" s="9">
        <v>60</v>
      </c>
      <c r="F40" s="9">
        <f t="shared" si="1"/>
        <v>1200</v>
      </c>
      <c r="I40" s="7"/>
    </row>
    <row r="41" spans="1:9" x14ac:dyDescent="0.25">
      <c r="A41" s="18">
        <v>11</v>
      </c>
      <c r="B41" s="10" t="s">
        <v>85</v>
      </c>
      <c r="C41" s="9" t="s">
        <v>8</v>
      </c>
      <c r="D41" s="9">
        <v>5</v>
      </c>
      <c r="E41" s="9">
        <v>200</v>
      </c>
      <c r="F41" s="9">
        <f t="shared" si="1"/>
        <v>1000</v>
      </c>
      <c r="I41" s="7"/>
    </row>
    <row r="42" spans="1:9" x14ac:dyDescent="0.25">
      <c r="A42" s="18">
        <v>12</v>
      </c>
      <c r="B42" s="10" t="s">
        <v>86</v>
      </c>
      <c r="C42" s="9" t="s">
        <v>8</v>
      </c>
      <c r="D42" s="9">
        <v>10</v>
      </c>
      <c r="E42" s="9">
        <v>100</v>
      </c>
      <c r="F42" s="9">
        <f t="shared" si="1"/>
        <v>1000</v>
      </c>
      <c r="I42" s="7"/>
    </row>
    <row r="44" spans="1:9" x14ac:dyDescent="0.25">
      <c r="B44" s="11" t="s">
        <v>31</v>
      </c>
      <c r="C44" s="14"/>
      <c r="D44" s="7"/>
      <c r="E44" s="7"/>
      <c r="F44" s="21">
        <f>SUM(F31:F42)</f>
        <v>34800</v>
      </c>
      <c r="G44" s="20"/>
    </row>
    <row r="45" spans="1:9" x14ac:dyDescent="0.25">
      <c r="B45" s="11" t="s">
        <v>32</v>
      </c>
      <c r="C45" s="15">
        <v>0.15</v>
      </c>
      <c r="D45" s="7"/>
      <c r="E45" s="7"/>
      <c r="F45" s="21">
        <f>F44*C45*1.136364</f>
        <v>5931.8200799999995</v>
      </c>
    </row>
    <row r="46" spans="1:9" x14ac:dyDescent="0.25">
      <c r="B46" s="11" t="s">
        <v>33</v>
      </c>
      <c r="C46" s="15"/>
      <c r="D46" s="7"/>
      <c r="E46" s="43">
        <f>F44+F45</f>
        <v>40731.820079999998</v>
      </c>
      <c r="F46" s="43"/>
    </row>
    <row r="47" spans="1:9" x14ac:dyDescent="0.25">
      <c r="B47" s="11" t="s">
        <v>23</v>
      </c>
      <c r="C47" s="15"/>
      <c r="D47" s="7"/>
      <c r="E47" s="21"/>
      <c r="F47" s="21">
        <v>400</v>
      </c>
    </row>
    <row r="48" spans="1:9" ht="18.75" x14ac:dyDescent="0.3">
      <c r="B48" s="34" t="s">
        <v>87</v>
      </c>
      <c r="F48" s="51">
        <f>F27+E46+F47</f>
        <v>75651.132580000005</v>
      </c>
      <c r="G48" s="35"/>
    </row>
    <row r="49" spans="1:6" s="26" customFormat="1" ht="30.75" customHeight="1" x14ac:dyDescent="0.25">
      <c r="A49" s="37" t="s">
        <v>88</v>
      </c>
      <c r="B49" s="37"/>
      <c r="C49" s="37"/>
      <c r="D49" s="37"/>
      <c r="E49" s="37"/>
      <c r="F49" s="37"/>
    </row>
    <row r="50" spans="1:6" x14ac:dyDescent="0.25">
      <c r="A50" s="38"/>
      <c r="B50" s="38"/>
      <c r="C50" s="39"/>
      <c r="D50" s="39"/>
      <c r="E50" s="39"/>
      <c r="F50" s="39"/>
    </row>
    <row r="51" spans="1:6" ht="44.25" customHeight="1" x14ac:dyDescent="0.25">
      <c r="A51" s="45" t="s">
        <v>36</v>
      </c>
      <c r="B51" s="45"/>
      <c r="C51" s="45" t="s">
        <v>37</v>
      </c>
      <c r="D51" s="45"/>
      <c r="E51" s="45"/>
      <c r="F51" s="45"/>
    </row>
    <row r="52" spans="1:6" x14ac:dyDescent="0.25">
      <c r="A52" s="46" t="s">
        <v>89</v>
      </c>
      <c r="B52" s="46"/>
      <c r="C52" s="47" t="s">
        <v>38</v>
      </c>
      <c r="D52" s="47"/>
      <c r="E52" s="47"/>
      <c r="F52" s="47"/>
    </row>
    <row r="53" spans="1:6" x14ac:dyDescent="0.25">
      <c r="A53" s="38" t="s">
        <v>39</v>
      </c>
      <c r="B53" s="38"/>
      <c r="C53" s="39" t="s">
        <v>39</v>
      </c>
      <c r="D53" s="39"/>
      <c r="E53" s="39"/>
      <c r="F53" s="39"/>
    </row>
    <row r="54" spans="1:6" x14ac:dyDescent="0.25">
      <c r="A54" s="38"/>
      <c r="B54" s="38"/>
      <c r="C54" s="39" t="s">
        <v>40</v>
      </c>
      <c r="D54" s="39"/>
      <c r="E54" s="39"/>
      <c r="F54" s="39"/>
    </row>
    <row r="55" spans="1:6" x14ac:dyDescent="0.25">
      <c r="A55" s="38"/>
      <c r="B55" s="38"/>
      <c r="C55" s="39" t="s">
        <v>41</v>
      </c>
      <c r="D55" s="39"/>
      <c r="E55" s="39"/>
      <c r="F55" s="39"/>
    </row>
    <row r="56" spans="1:6" x14ac:dyDescent="0.25">
      <c r="A56" s="38"/>
      <c r="B56" s="38"/>
      <c r="C56" s="39" t="s">
        <v>43</v>
      </c>
      <c r="D56" s="39"/>
      <c r="E56" s="39"/>
      <c r="F56" s="39"/>
    </row>
    <row r="57" spans="1:6" x14ac:dyDescent="0.25">
      <c r="A57" s="38"/>
      <c r="B57" s="38"/>
      <c r="C57" s="39" t="s">
        <v>44</v>
      </c>
      <c r="D57" s="39"/>
      <c r="E57" s="39"/>
      <c r="F57" s="39"/>
    </row>
    <row r="58" spans="1:6" x14ac:dyDescent="0.25">
      <c r="A58" s="38"/>
      <c r="B58" s="38"/>
      <c r="C58" s="39" t="s">
        <v>45</v>
      </c>
      <c r="D58" s="39"/>
      <c r="E58" s="39"/>
      <c r="F58" s="39"/>
    </row>
    <row r="59" spans="1:6" x14ac:dyDescent="0.25">
      <c r="A59" s="38"/>
      <c r="B59" s="38"/>
      <c r="C59" s="30"/>
      <c r="D59"/>
      <c r="E59"/>
      <c r="F59"/>
    </row>
    <row r="60" spans="1:6" x14ac:dyDescent="0.25">
      <c r="A60" s="49" t="s">
        <v>90</v>
      </c>
      <c r="B60" s="49"/>
      <c r="C60" s="50" t="s">
        <v>46</v>
      </c>
      <c r="D60" s="50"/>
      <c r="E60" s="50"/>
      <c r="F60" s="50"/>
    </row>
  </sheetData>
  <mergeCells count="27">
    <mergeCell ref="A49:F49"/>
    <mergeCell ref="A8:F8"/>
    <mergeCell ref="A9:F9"/>
    <mergeCell ref="A11:E11"/>
    <mergeCell ref="A29:E29"/>
    <mergeCell ref="E46:F46"/>
    <mergeCell ref="A50:B50"/>
    <mergeCell ref="C50:F50"/>
    <mergeCell ref="A51:B51"/>
    <mergeCell ref="C51:F51"/>
    <mergeCell ref="A52:B52"/>
    <mergeCell ref="C52:F52"/>
    <mergeCell ref="A53:B53"/>
    <mergeCell ref="C53:F53"/>
    <mergeCell ref="A54:B54"/>
    <mergeCell ref="C54:F54"/>
    <mergeCell ref="A55:B55"/>
    <mergeCell ref="C55:F55"/>
    <mergeCell ref="A59:B59"/>
    <mergeCell ref="A60:B60"/>
    <mergeCell ref="C60:F60"/>
    <mergeCell ref="A56:B56"/>
    <mergeCell ref="C56:F56"/>
    <mergeCell ref="A57:B57"/>
    <mergeCell ref="C57:F57"/>
    <mergeCell ref="A58:B58"/>
    <mergeCell ref="C58:F58"/>
  </mergeCells>
  <pageMargins left="0.6692913385826772" right="0.31496062992125984" top="0.48" bottom="0.95" header="0.43" footer="0.97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Щитовая </vt:lpstr>
      <vt:lpstr>Освещение_2п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ПРАВИТЕЛЬ</cp:lastModifiedBy>
  <dcterms:created xsi:type="dcterms:W3CDTF">2018-08-20T18:19:03Z</dcterms:created>
  <dcterms:modified xsi:type="dcterms:W3CDTF">2018-08-24T12:42:08Z</dcterms:modified>
</cp:coreProperties>
</file>