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16605" windowHeight="7950"/>
  </bookViews>
  <sheets>
    <sheet name="Лист 1" sheetId="2" r:id="rId1"/>
    <sheet name="Продукция" sheetId="3" r:id="rId2"/>
    <sheet name="Меню кейтерінг" sheetId="4" r:id="rId3"/>
  </sheets>
  <calcPr calcId="124519"/>
</workbook>
</file>

<file path=xl/calcChain.xml><?xml version="1.0" encoding="utf-8"?>
<calcChain xmlns="http://schemas.openxmlformats.org/spreadsheetml/2006/main">
  <c r="D22" i="2"/>
  <c r="E22" s="1"/>
  <c r="D21"/>
  <c r="E21" s="1"/>
  <c r="D20"/>
  <c r="E20" s="1"/>
  <c r="A5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4"/>
  <c r="E19"/>
  <c r="D18"/>
  <c r="E16"/>
  <c r="E15"/>
  <c r="E14"/>
  <c r="E13"/>
  <c r="E12"/>
  <c r="E11"/>
  <c r="E10"/>
  <c r="E5"/>
  <c r="E23" l="1"/>
  <c r="E24" s="1"/>
  <c r="E25" l="1"/>
</calcChain>
</file>

<file path=xl/sharedStrings.xml><?xml version="1.0" encoding="utf-8"?>
<sst xmlns="http://schemas.openxmlformats.org/spreadsheetml/2006/main" count="37" uniqueCount="33">
  <si>
    <t>Вартість, грн.</t>
  </si>
  <si>
    <t>Ціна за одиницю, грн</t>
  </si>
  <si>
    <t>Необхідна 
кількість</t>
  </si>
  <si>
    <t>Вид матеріалу / послуги</t>
  </si>
  <si>
    <t>№ 
п/п</t>
  </si>
  <si>
    <t>Пропозиція автора проекту</t>
  </si>
  <si>
    <t>Всього:</t>
  </si>
  <si>
    <t>Взагалом:</t>
  </si>
  <si>
    <t>Послуги відео пульта для трансляції он-лайн в соц.мережі</t>
  </si>
  <si>
    <t>Оренда додаткового звукового обладнання, 5 кВт</t>
  </si>
  <si>
    <t>Оренда додаткового світлового обладнання. Заливні, динамічні прибори, пульт, комунікації</t>
  </si>
  <si>
    <t>Послуги фото оператора з досвідом роботи на фестивалях не менш 3х років (годин)</t>
  </si>
  <si>
    <t>Транспортні та логістичні послуги. Доставка на локацію костюмів, обладнання, перевезення суддів та інш. (годин)</t>
  </si>
  <si>
    <t>Проживання суддів всеукраїнської федерації танцювального спорту 1 день, готель Reikartz</t>
  </si>
  <si>
    <t xml:space="preserve">Оплата ж/д квитків суддів всеукраїнської федерації танцювального спорту </t>
  </si>
  <si>
    <t>Оренда ламінату для проведення турніру 18х10м, доставка, установка, демонтаж</t>
  </si>
  <si>
    <t>Виготовлення вказівників на турнірі: ПВХ, 4мм, 300х200мм, 1440dpi</t>
  </si>
  <si>
    <t>Виготовлення і встановлення фотозон 3х3м. (брендвол з банером)</t>
  </si>
  <si>
    <t>Послуги відеографа на локації: підготовка сценарію, зйомка відео, зйомка квадрокоптера, монтаж, цветокорекція. 1 відео звіт всього фестивалю (FHD), 1 короткий динамічний відеозвіт (3-5 хв.)FHD</t>
  </si>
  <si>
    <t>Таргетована реклама у трьох соц.мережах, 15$/день/1соц.мережа (facebook, instagram, YouTube), налаштування та запуск безкоштовне. (Днів)</t>
  </si>
  <si>
    <t>Непередбачені витрати 20% :</t>
  </si>
  <si>
    <t>Послуги з оформлення залу:
- повітряні кульки на паличці,золото (d12) з логотипом 1 колір, надувом 1000шт. - 5500грн.
- арка з кульок для фотозони, 2 шт. - 2400грн.
- арка з кульок над входом в концертний зал, 9м. - 990грн.
- скидання куль зі стелі, 500шт. - 2000грн.</t>
  </si>
  <si>
    <t>Послуги з друку:
- Афіші А3, мел.гл 200г., 4+0, 250 шт. - 1465грн.
- Євро буклети (99х210,намотка),350г, 4+4,500шт.- 1900грн.
- Флаєри А5, 300г,4+4, 10000шт. - 7500грн.</t>
  </si>
  <si>
    <t>Фото</t>
  </si>
  <si>
    <t>Кейтеринг 
(обід, кава-брейк,фуршет, обладнання, офіціанти 4 чол.):
Обід: перша страва, гаряча страва (м'ясо + гарнір), салат, хліб, напій
Кава-брейк - на протязі дня
Фуршет. (Деталізоване меню додається)</t>
  </si>
  <si>
    <t xml:space="preserve">Кейтеринг </t>
  </si>
  <si>
    <t>(наступна сторінка з меню)</t>
  </si>
  <si>
    <t>Оренда світлодіодного екрану,lux led, дозвіл 4 пікселя (заднік 6х4м)</t>
  </si>
  <si>
    <t>Оренда світлодіодного екрану, absen, дозвіл 7 пікселей (бокові куліси, 1,2х6м.)</t>
  </si>
  <si>
    <t>Організація події:
- забезпечення участі ведучого з досвідом роботи - 6000грн.
- забезпечення участі професійних суддів з всеукраїнської федерації танцювального спорту, кат.2 і вище, 20 чол.х 2000грн. - 40000грн.
- забезпечення технічної роботи турніру 14чол х 1500грн. - 21000грн.
- забезпечення проведення майстер-класів, з відомими тренерами всеукраїнської федерації танцювального спорту 
2 год. - 4000грн.
- забеспечення участі аніматорів у ростових куклах з розважальною програмою 3чол.(2 ростові кукли, 1 ведучий), 4год. - 6400грн.
- послуги охорони, 10 чол. х 1600грн. - 16000грн.</t>
  </si>
  <si>
    <t>Нагородна атрибутика:
- Медаль 50мм, "Серце", зі стрічкою 20мм., з 2 жетонами, 900шт. (350золото,275 серебро, 275бронза)
- Диплом (індивідуальний макет) А4, 350г, 4+0, гібридний лак 1+0, 1000 шт. 
- Кубок за 1 місце "Факел", 33см, основа 63х63х20,металева табличка з нанесенням, 60шт. 
- Стрічка з лого, 50шт. 
- Браслет бумажний з лого 1 колір, 1000шт. 
- Футболка з лого в 2 коліра, 30шт.</t>
  </si>
  <si>
    <t>Нагородна атрибутика:
- Медаль 50мм, "Серце", зі стрічкою 20мм., з 2 жетонами, 900шт. х 47,9грн. - 43110грн. (350золото,275 серебро, 275бронза)
- Диплом (індивідуальний макет) А4, 350г, 4+0, гібридний лак 1+0, 1000 шт. - 3400грн.
- Кубок за 1 місце "Факел", 33см, основа 63х63х20,металева табличка з нанесенням, 60шт. х 203,5грн. - 12210грн.
- Стрічка з лого, 50шт. х 15,5грн. - 775грн.
- Браслет бумажний з лого 1 колір, 1000шт. - 690грн.
- Футболка з лого в 2 коліра, 30шт. - 5550грн.</t>
  </si>
  <si>
    <t>Солодкі призи:
- Вафли Roshen Wafers 72г, 300шт. х 6,5грн. = 1950грн.
- Цукерки "Любимов" Шоколадні серця 208г., 775шт.х 48грн.=37200грн.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</si>
</sst>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/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" fontId="1" fillId="0" borderId="0" xfId="0" applyNumberFormat="1" applyFont="1"/>
    <xf numFmtId="0" fontId="2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right" wrapText="1"/>
    </xf>
    <xf numFmtId="2" fontId="1" fillId="0" borderId="1" xfId="0" applyNumberFormat="1" applyFont="1" applyFill="1" applyBorder="1" applyAlignment="1">
      <alignment wrapText="1"/>
    </xf>
    <xf numFmtId="0" fontId="0" fillId="0" borderId="0" xfId="0" applyFill="1" applyAlignment="1">
      <alignment wrapText="1"/>
    </xf>
    <xf numFmtId="0" fontId="3" fillId="0" borderId="1" xfId="0" applyFont="1" applyFill="1" applyBorder="1" applyAlignment="1">
      <alignment horizontal="center" wrapText="1"/>
    </xf>
    <xf numFmtId="2" fontId="3" fillId="0" borderId="1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right"/>
    </xf>
    <xf numFmtId="2" fontId="1" fillId="0" borderId="1" xfId="0" applyNumberFormat="1" applyFont="1" applyFill="1" applyBorder="1" applyAlignment="1"/>
    <xf numFmtId="0" fontId="0" fillId="0" borderId="0" xfId="0" applyFill="1" applyAlignment="1"/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1" fillId="0" borderId="0" xfId="0" applyFont="1" applyAlignment="1">
      <alignment horizont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right" vertical="center" wrapText="1"/>
    </xf>
    <xf numFmtId="0" fontId="7" fillId="0" borderId="0" xfId="0" applyFont="1" applyFill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2</xdr:row>
      <xdr:rowOff>406400</xdr:rowOff>
    </xdr:from>
    <xdr:to>
      <xdr:col>2</xdr:col>
      <xdr:colOff>1816100</xdr:colOff>
      <xdr:row>2</xdr:row>
      <xdr:rowOff>2120900</xdr:rowOff>
    </xdr:to>
    <xdr:pic>
      <xdr:nvPicPr>
        <xdr:cNvPr id="2" name="Рисунок 1" descr="шар золото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0700" y="23368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1841501</xdr:colOff>
      <xdr:row>2</xdr:row>
      <xdr:rowOff>63500</xdr:rowOff>
    </xdr:from>
    <xdr:to>
      <xdr:col>4</xdr:col>
      <xdr:colOff>137857</xdr:colOff>
      <xdr:row>3</xdr:row>
      <xdr:rowOff>31750</xdr:rowOff>
    </xdr:to>
    <xdr:pic>
      <xdr:nvPicPr>
        <xdr:cNvPr id="3" name="Рисунок 2" descr="Screenshot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0601" y="1993900"/>
          <a:ext cx="3058856" cy="26098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</xdr:row>
      <xdr:rowOff>50800</xdr:rowOff>
    </xdr:from>
    <xdr:to>
      <xdr:col>5</xdr:col>
      <xdr:colOff>203200</xdr:colOff>
      <xdr:row>2</xdr:row>
      <xdr:rowOff>2616200</xdr:rowOff>
    </xdr:to>
    <xdr:pic>
      <xdr:nvPicPr>
        <xdr:cNvPr id="4" name="Рисунок 3" descr="arka_iz_vozdushnyx_sharov_cvet_zolotoj_belyj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7800" y="1981200"/>
          <a:ext cx="2565400" cy="25654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</xdr:row>
      <xdr:rowOff>50800</xdr:rowOff>
    </xdr:from>
    <xdr:to>
      <xdr:col>5</xdr:col>
      <xdr:colOff>2882900</xdr:colOff>
      <xdr:row>2</xdr:row>
      <xdr:rowOff>2628900</xdr:rowOff>
    </xdr:to>
    <xdr:pic>
      <xdr:nvPicPr>
        <xdr:cNvPr id="5" name="Рисунок 4" descr="sbros_vozdushnyx_sharov_iz_setki_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64800" y="1981200"/>
          <a:ext cx="2578100" cy="2578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</xdr:row>
      <xdr:rowOff>2590800</xdr:rowOff>
    </xdr:from>
    <xdr:to>
      <xdr:col>2</xdr:col>
      <xdr:colOff>1797050</xdr:colOff>
      <xdr:row>4</xdr:row>
      <xdr:rowOff>6350</xdr:rowOff>
    </xdr:to>
    <xdr:pic>
      <xdr:nvPicPr>
        <xdr:cNvPr id="6" name="Рисунок 5" descr="msz03-370x370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3600" y="3314700"/>
          <a:ext cx="1416050" cy="14160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101600</xdr:rowOff>
    </xdr:from>
    <xdr:to>
      <xdr:col>4</xdr:col>
      <xdr:colOff>625745</xdr:colOff>
      <xdr:row>5</xdr:row>
      <xdr:rowOff>3416300</xdr:rowOff>
    </xdr:to>
    <xdr:pic>
      <xdr:nvPicPr>
        <xdr:cNvPr id="7" name="Рисунок 6" descr="Медаль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5100" y="5740400"/>
          <a:ext cx="5388245" cy="3314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572794</xdr:colOff>
      <xdr:row>5</xdr:row>
      <xdr:rowOff>114300</xdr:rowOff>
    </xdr:from>
    <xdr:to>
      <xdr:col>5</xdr:col>
      <xdr:colOff>2336800</xdr:colOff>
      <xdr:row>5</xdr:row>
      <xdr:rowOff>3427146</xdr:rowOff>
    </xdr:to>
    <xdr:pic>
      <xdr:nvPicPr>
        <xdr:cNvPr id="8" name="Рисунок 7" descr="Screenshot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27894" y="5575300"/>
          <a:ext cx="4202406" cy="3312846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5</xdr:row>
      <xdr:rowOff>3492500</xdr:rowOff>
    </xdr:from>
    <xdr:to>
      <xdr:col>4</xdr:col>
      <xdr:colOff>111060</xdr:colOff>
      <xdr:row>5</xdr:row>
      <xdr:rowOff>4022591</xdr:rowOff>
    </xdr:to>
    <xdr:pic>
      <xdr:nvPicPr>
        <xdr:cNvPr id="9" name="Рисунок 8" descr="Screensho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52900" y="9131300"/>
          <a:ext cx="4695760" cy="5300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2971801</xdr:rowOff>
    </xdr:from>
    <xdr:to>
      <xdr:col>4</xdr:col>
      <xdr:colOff>2417622</xdr:colOff>
      <xdr:row>7</xdr:row>
      <xdr:rowOff>139700</xdr:rowOff>
    </xdr:to>
    <xdr:pic>
      <xdr:nvPicPr>
        <xdr:cNvPr id="10" name="Рисунок 9" descr="475_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83600" y="8356601"/>
          <a:ext cx="2417622" cy="1612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245364</xdr:colOff>
      <xdr:row>56</xdr:row>
      <xdr:rowOff>25908</xdr:rowOff>
    </xdr:to>
    <xdr:pic>
      <xdr:nvPicPr>
        <xdr:cNvPr id="2" name="Рисунок 1" descr="Мероприятие_Меню(шинник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60564" cy="10693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7"/>
  <sheetViews>
    <sheetView tabSelected="1" zoomScale="75" zoomScaleNormal="75" workbookViewId="0">
      <selection activeCell="F30" sqref="F30"/>
    </sheetView>
  </sheetViews>
  <sheetFormatPr defaultColWidth="9.140625" defaultRowHeight="18.75"/>
  <cols>
    <col min="1" max="1" width="4.7109375" style="2" customWidth="1"/>
    <col min="2" max="2" width="70.7109375" style="3" customWidth="1"/>
    <col min="3" max="3" width="15.140625" style="1" customWidth="1"/>
    <col min="4" max="4" width="12.7109375" style="4" customWidth="1"/>
    <col min="5" max="5" width="15" style="3" customWidth="1"/>
    <col min="6" max="6" width="40.42578125" style="3" customWidth="1"/>
    <col min="7" max="7" width="11.85546875" style="3" customWidth="1"/>
    <col min="8" max="16384" width="9.140625" style="3"/>
  </cols>
  <sheetData>
    <row r="1" spans="1:5" s="5" customFormat="1">
      <c r="A1" s="36" t="s">
        <v>5</v>
      </c>
      <c r="B1" s="37"/>
      <c r="C1" s="37"/>
      <c r="D1" s="37"/>
      <c r="E1" s="38"/>
    </row>
    <row r="2" spans="1:5" ht="56.25">
      <c r="A2" s="6" t="s">
        <v>4</v>
      </c>
      <c r="B2" s="7" t="s">
        <v>3</v>
      </c>
      <c r="C2" s="8" t="s">
        <v>2</v>
      </c>
      <c r="D2" s="8" t="s">
        <v>1</v>
      </c>
      <c r="E2" s="7" t="s">
        <v>0</v>
      </c>
    </row>
    <row r="3" spans="1:5" s="18" customFormat="1" ht="42" customHeight="1">
      <c r="A3" s="13">
        <v>1</v>
      </c>
      <c r="B3" s="14" t="s">
        <v>11</v>
      </c>
      <c r="C3" s="15">
        <v>8</v>
      </c>
      <c r="D3" s="16">
        <v>1000</v>
      </c>
      <c r="E3" s="17">
        <v>8000</v>
      </c>
    </row>
    <row r="4" spans="1:5" s="18" customFormat="1" ht="82.5" customHeight="1">
      <c r="A4" s="13">
        <f>A3+1</f>
        <v>2</v>
      </c>
      <c r="B4" s="14" t="s">
        <v>18</v>
      </c>
      <c r="C4" s="15">
        <v>1</v>
      </c>
      <c r="D4" s="16">
        <v>14500</v>
      </c>
      <c r="E4" s="17">
        <v>14500</v>
      </c>
    </row>
    <row r="5" spans="1:5" s="18" customFormat="1" ht="20.45" customHeight="1">
      <c r="A5" s="13">
        <f t="shared" ref="A5:A22" si="0">A4+1</f>
        <v>3</v>
      </c>
      <c r="B5" s="14" t="s">
        <v>8</v>
      </c>
      <c r="C5" s="15">
        <v>1</v>
      </c>
      <c r="D5" s="16">
        <v>2700</v>
      </c>
      <c r="E5" s="17">
        <f t="shared" ref="E5" si="1">C5*D5</f>
        <v>2700</v>
      </c>
    </row>
    <row r="6" spans="1:5" s="18" customFormat="1" ht="20.45" customHeight="1">
      <c r="A6" s="13">
        <f t="shared" si="0"/>
        <v>4</v>
      </c>
      <c r="B6" s="14" t="s">
        <v>9</v>
      </c>
      <c r="C6" s="15">
        <v>1</v>
      </c>
      <c r="D6" s="16">
        <v>5000</v>
      </c>
      <c r="E6" s="17">
        <v>5000</v>
      </c>
    </row>
    <row r="7" spans="1:5" s="18" customFormat="1" ht="36.6" customHeight="1">
      <c r="A7" s="13">
        <f t="shared" si="0"/>
        <v>5</v>
      </c>
      <c r="B7" s="14" t="s">
        <v>10</v>
      </c>
      <c r="C7" s="15">
        <v>1</v>
      </c>
      <c r="D7" s="16">
        <v>18000</v>
      </c>
      <c r="E7" s="17">
        <v>18000</v>
      </c>
    </row>
    <row r="8" spans="1:5" s="18" customFormat="1" ht="41.25" customHeight="1">
      <c r="A8" s="13">
        <f t="shared" si="0"/>
        <v>6</v>
      </c>
      <c r="B8" s="14" t="s">
        <v>27</v>
      </c>
      <c r="C8" s="15">
        <v>1</v>
      </c>
      <c r="D8" s="16">
        <v>30000</v>
      </c>
      <c r="E8" s="17">
        <v>30000</v>
      </c>
    </row>
    <row r="9" spans="1:5" s="18" customFormat="1" ht="45" customHeight="1">
      <c r="A9" s="13">
        <f t="shared" si="0"/>
        <v>7</v>
      </c>
      <c r="B9" s="14" t="s">
        <v>28</v>
      </c>
      <c r="C9" s="15">
        <v>4</v>
      </c>
      <c r="D9" s="16">
        <v>12500</v>
      </c>
      <c r="E9" s="17">
        <v>50000</v>
      </c>
    </row>
    <row r="10" spans="1:5" s="18" customFormat="1" ht="42" customHeight="1">
      <c r="A10" s="13">
        <f t="shared" si="0"/>
        <v>8</v>
      </c>
      <c r="B10" s="14" t="s">
        <v>15</v>
      </c>
      <c r="C10" s="15">
        <v>180</v>
      </c>
      <c r="D10" s="16">
        <v>200</v>
      </c>
      <c r="E10" s="17">
        <f>C10*D10</f>
        <v>36000</v>
      </c>
    </row>
    <row r="11" spans="1:5" s="18" customFormat="1" ht="119.25" customHeight="1">
      <c r="A11" s="13">
        <f t="shared" si="0"/>
        <v>9</v>
      </c>
      <c r="B11" s="14" t="s">
        <v>21</v>
      </c>
      <c r="C11" s="15">
        <v>1</v>
      </c>
      <c r="D11" s="16">
        <v>10890</v>
      </c>
      <c r="E11" s="17">
        <f>C11*D11</f>
        <v>10890</v>
      </c>
    </row>
    <row r="12" spans="1:5" s="18" customFormat="1" ht="42" customHeight="1">
      <c r="A12" s="13">
        <f t="shared" si="0"/>
        <v>10</v>
      </c>
      <c r="B12" s="14" t="s">
        <v>17</v>
      </c>
      <c r="C12" s="15">
        <v>2</v>
      </c>
      <c r="D12" s="16">
        <v>2800</v>
      </c>
      <c r="E12" s="17">
        <f t="shared" ref="E12:E16" si="2">C12*D12</f>
        <v>5600</v>
      </c>
    </row>
    <row r="13" spans="1:5" s="18" customFormat="1" ht="42" customHeight="1">
      <c r="A13" s="13">
        <f t="shared" si="0"/>
        <v>11</v>
      </c>
      <c r="B13" s="14" t="s">
        <v>12</v>
      </c>
      <c r="C13" s="19">
        <v>4</v>
      </c>
      <c r="D13" s="20">
        <v>1200</v>
      </c>
      <c r="E13" s="17">
        <f t="shared" si="2"/>
        <v>4800</v>
      </c>
    </row>
    <row r="14" spans="1:5" s="18" customFormat="1" ht="42" customHeight="1">
      <c r="A14" s="13">
        <f t="shared" si="0"/>
        <v>12</v>
      </c>
      <c r="B14" s="14" t="s">
        <v>13</v>
      </c>
      <c r="C14" s="15">
        <v>12</v>
      </c>
      <c r="D14" s="16">
        <v>1158</v>
      </c>
      <c r="E14" s="17">
        <f t="shared" si="2"/>
        <v>13896</v>
      </c>
    </row>
    <row r="15" spans="1:5" s="18" customFormat="1" ht="42" customHeight="1">
      <c r="A15" s="13">
        <f t="shared" si="0"/>
        <v>13</v>
      </c>
      <c r="B15" s="14" t="s">
        <v>14</v>
      </c>
      <c r="C15" s="15">
        <v>12</v>
      </c>
      <c r="D15" s="16">
        <v>1250</v>
      </c>
      <c r="E15" s="17">
        <f t="shared" si="2"/>
        <v>15000</v>
      </c>
    </row>
    <row r="16" spans="1:5" s="18" customFormat="1" ht="115.5" customHeight="1">
      <c r="A16" s="13">
        <f t="shared" si="0"/>
        <v>14</v>
      </c>
      <c r="B16" s="14" t="s">
        <v>24</v>
      </c>
      <c r="C16" s="15">
        <v>50</v>
      </c>
      <c r="D16" s="16">
        <v>780</v>
      </c>
      <c r="E16" s="17">
        <f t="shared" si="2"/>
        <v>39000</v>
      </c>
    </row>
    <row r="17" spans="1:6" s="24" customFormat="1" ht="80.25" customHeight="1">
      <c r="A17" s="13">
        <f t="shared" si="0"/>
        <v>15</v>
      </c>
      <c r="B17" s="14" t="s">
        <v>22</v>
      </c>
      <c r="C17" s="21">
        <v>1</v>
      </c>
      <c r="D17" s="22">
        <v>10865</v>
      </c>
      <c r="E17" s="23">
        <v>10865</v>
      </c>
    </row>
    <row r="18" spans="1:6" s="24" customFormat="1" ht="42" customHeight="1">
      <c r="A18" s="13">
        <f t="shared" si="0"/>
        <v>16</v>
      </c>
      <c r="B18" s="14" t="s">
        <v>16</v>
      </c>
      <c r="C18" s="15">
        <v>20</v>
      </c>
      <c r="D18" s="16">
        <f>E18/C18</f>
        <v>47.5</v>
      </c>
      <c r="E18" s="17">
        <v>950</v>
      </c>
    </row>
    <row r="19" spans="1:6" s="18" customFormat="1" ht="60.75" customHeight="1">
      <c r="A19" s="13">
        <f t="shared" si="0"/>
        <v>17</v>
      </c>
      <c r="B19" s="14" t="s">
        <v>19</v>
      </c>
      <c r="C19" s="15">
        <v>30</v>
      </c>
      <c r="D19" s="16">
        <v>1170</v>
      </c>
      <c r="E19" s="17">
        <f>D19*C19</f>
        <v>35100</v>
      </c>
      <c r="F19" s="45"/>
    </row>
    <row r="20" spans="1:6" s="18" customFormat="1" ht="210.75" customHeight="1">
      <c r="A20" s="13">
        <f t="shared" si="0"/>
        <v>18</v>
      </c>
      <c r="B20" s="14" t="s">
        <v>31</v>
      </c>
      <c r="C20" s="15">
        <v>1</v>
      </c>
      <c r="D20" s="16">
        <f>43110+3400+12210+775+690+5550</f>
        <v>65735</v>
      </c>
      <c r="E20" s="17">
        <f t="shared" ref="E20:E22" si="3">D20*C20</f>
        <v>65735</v>
      </c>
    </row>
    <row r="21" spans="1:6" s="18" customFormat="1" ht="270" customHeight="1">
      <c r="A21" s="13">
        <f t="shared" si="0"/>
        <v>19</v>
      </c>
      <c r="B21" s="25" t="s">
        <v>29</v>
      </c>
      <c r="C21" s="26">
        <v>1</v>
      </c>
      <c r="D21" s="27">
        <f>6000+40000+21000+4000+6400+16000</f>
        <v>93400</v>
      </c>
      <c r="E21" s="28">
        <f>D21*C21</f>
        <v>93400</v>
      </c>
      <c r="F21" s="29"/>
    </row>
    <row r="22" spans="1:6" s="18" customFormat="1" ht="80.25" customHeight="1">
      <c r="A22" s="13">
        <f t="shared" si="0"/>
        <v>20</v>
      </c>
      <c r="B22" s="14" t="s">
        <v>32</v>
      </c>
      <c r="C22" s="15">
        <v>1</v>
      </c>
      <c r="D22" s="16">
        <f>1950+37200</f>
        <v>39150</v>
      </c>
      <c r="E22" s="17">
        <f t="shared" si="3"/>
        <v>39150</v>
      </c>
    </row>
    <row r="23" spans="1:6" s="5" customFormat="1" ht="22.5" customHeight="1">
      <c r="A23" s="9"/>
      <c r="B23" s="39" t="s">
        <v>6</v>
      </c>
      <c r="C23" s="40"/>
      <c r="D23" s="41"/>
      <c r="E23" s="10">
        <f>SUM(E3:E22)</f>
        <v>498586</v>
      </c>
    </row>
    <row r="24" spans="1:6" s="5" customFormat="1" ht="22.5" customHeight="1">
      <c r="A24" s="11"/>
      <c r="B24" s="42" t="s">
        <v>20</v>
      </c>
      <c r="C24" s="43"/>
      <c r="D24" s="44"/>
      <c r="E24" s="10">
        <f>E23/100*20</f>
        <v>99717.2</v>
      </c>
      <c r="F24" s="12"/>
    </row>
    <row r="25" spans="1:6" s="5" customFormat="1" ht="22.5" customHeight="1">
      <c r="A25" s="9"/>
      <c r="B25" s="39" t="s">
        <v>7</v>
      </c>
      <c r="C25" s="40"/>
      <c r="D25" s="41"/>
      <c r="E25" s="10">
        <f>E23+E24</f>
        <v>598303.19999999995</v>
      </c>
    </row>
    <row r="26" spans="1:6" ht="45" customHeight="1"/>
    <row r="27" spans="1:6" ht="51.75" customHeight="1"/>
  </sheetData>
  <mergeCells count="4">
    <mergeCell ref="A1:E1"/>
    <mergeCell ref="B23:D23"/>
    <mergeCell ref="B24:D24"/>
    <mergeCell ref="B25:D25"/>
  </mergeCells>
  <pageMargins left="0.27" right="0.16" top="0.31" bottom="0.3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F6"/>
  <sheetViews>
    <sheetView topLeftCell="A4" zoomScale="75" zoomScaleNormal="75" workbookViewId="0">
      <selection activeCell="B6" sqref="B6"/>
    </sheetView>
  </sheetViews>
  <sheetFormatPr defaultRowHeight="18.75"/>
  <cols>
    <col min="1" max="1" width="5.85546875" style="30" customWidth="1"/>
    <col min="2" max="2" width="58.42578125" style="30" customWidth="1"/>
    <col min="3" max="3" width="39.5703125" style="30" customWidth="1"/>
    <col min="4" max="4" width="31.85546875" style="30" customWidth="1"/>
    <col min="5" max="5" width="36.5703125" style="30" customWidth="1"/>
    <col min="6" max="6" width="47.5703125" style="30" customWidth="1"/>
    <col min="7" max="16384" width="9.140625" style="30"/>
  </cols>
  <sheetData>
    <row r="2" spans="1:6" ht="37.5">
      <c r="A2" s="31" t="s">
        <v>4</v>
      </c>
      <c r="B2" s="31" t="s">
        <v>3</v>
      </c>
      <c r="C2" s="32" t="s">
        <v>23</v>
      </c>
    </row>
    <row r="3" spans="1:6" ht="207.75" customHeight="1">
      <c r="A3" s="33">
        <v>10</v>
      </c>
      <c r="B3" s="34" t="s">
        <v>21</v>
      </c>
      <c r="C3" s="33"/>
      <c r="D3" s="33"/>
      <c r="E3" s="33"/>
      <c r="F3" s="33"/>
    </row>
    <row r="4" spans="1:6" ht="106.5" customHeight="1">
      <c r="A4" s="33">
        <v>11</v>
      </c>
      <c r="B4" s="35" t="s">
        <v>17</v>
      </c>
      <c r="C4" s="33"/>
      <c r="D4" s="33"/>
      <c r="E4" s="33"/>
      <c r="F4" s="33"/>
    </row>
    <row r="5" spans="1:6" ht="57.75" customHeight="1">
      <c r="A5" s="33">
        <v>15</v>
      </c>
      <c r="B5" s="35" t="s">
        <v>25</v>
      </c>
      <c r="C5" s="35" t="s">
        <v>26</v>
      </c>
      <c r="D5" s="33"/>
      <c r="E5" s="33"/>
      <c r="F5" s="33"/>
    </row>
    <row r="6" spans="1:6" ht="330.75" customHeight="1">
      <c r="A6" s="33">
        <v>19</v>
      </c>
      <c r="B6" s="34" t="s">
        <v>30</v>
      </c>
      <c r="C6" s="33"/>
      <c r="D6" s="33"/>
      <c r="E6" s="33"/>
      <c r="F6" s="3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E59" sqref="E5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 1</vt:lpstr>
      <vt:lpstr>Продукция</vt:lpstr>
      <vt:lpstr>Меню кейтерінг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Розрахунок бюджету</dc:subject>
  <dc:creator>Головко Ольга Сергіївна</dc:creator>
  <cp:lastModifiedBy>HP-Home</cp:lastModifiedBy>
  <cp:lastPrinted>2019-07-11T06:25:16Z</cp:lastPrinted>
  <dcterms:created xsi:type="dcterms:W3CDTF">2019-07-02T10:55:13Z</dcterms:created>
  <dcterms:modified xsi:type="dcterms:W3CDTF">2019-07-12T13:35:04Z</dcterms:modified>
</cp:coreProperties>
</file>