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uri="GoogleSheetsCustomDataVersion1">
      <go:sheetsCustomData xmlns:go="http://customooxmlschemas.google.com/" r:id="rId5" roundtripDataSignature="AMtx7mgln1gxPaqb+X3Us7MRTE3H593+HQ=="/>
    </ext>
  </extLst>
</workbook>
</file>

<file path=xl/calcChain.xml><?xml version="1.0" encoding="utf-8"?>
<calcChain xmlns="http://schemas.openxmlformats.org/spreadsheetml/2006/main">
  <c r="G26" i="1" l="1"/>
  <c r="D24" i="1"/>
  <c r="D25" i="1" s="1"/>
  <c r="G25" i="1" s="1"/>
  <c r="G23" i="1"/>
  <c r="G22" i="1"/>
  <c r="G21" i="1"/>
  <c r="G20" i="1"/>
  <c r="G18" i="1"/>
  <c r="D17" i="1"/>
  <c r="D19" i="1" s="1"/>
  <c r="G19" i="1" s="1"/>
  <c r="G16" i="1"/>
  <c r="G15" i="1"/>
  <c r="D15" i="1"/>
  <c r="G14" i="1"/>
  <c r="D13" i="1"/>
  <c r="G13" i="1" s="1"/>
  <c r="D12" i="1"/>
  <c r="G12" i="1" s="1"/>
  <c r="G11" i="1"/>
  <c r="G10" i="1"/>
  <c r="D10" i="1"/>
  <c r="G9" i="1"/>
  <c r="D9" i="1"/>
  <c r="G8" i="1"/>
  <c r="G7" i="1"/>
  <c r="G6" i="1"/>
  <c r="G5" i="1"/>
  <c r="G17" i="1" l="1"/>
  <c r="G27" i="1" s="1"/>
  <c r="G29" i="1" s="1"/>
  <c r="G24" i="1"/>
  <c r="G28" i="1" l="1"/>
</calcChain>
</file>

<file path=xl/sharedStrings.xml><?xml version="1.0" encoding="utf-8"?>
<sst xmlns="http://schemas.openxmlformats.org/spreadsheetml/2006/main" count="54" uniqueCount="39">
  <si>
    <t>Нова підлога для школярів КЗО "СШ № 129 ФМП" ДМР</t>
  </si>
  <si>
    <t>№ 
п/п</t>
  </si>
  <si>
    <t>Вид матеріалу / послуги</t>
  </si>
  <si>
    <t>Необхідна 
кількість</t>
  </si>
  <si>
    <t>Одиниця вимірювання</t>
  </si>
  <si>
    <t>Ціна за одиницю, грн</t>
  </si>
  <si>
    <t>Вартість, грн.</t>
  </si>
  <si>
    <t>Разборка стеллажей/витрин</t>
  </si>
  <si>
    <t>услуг</t>
  </si>
  <si>
    <t>Демонтаж линолеума</t>
  </si>
  <si>
    <t>м.кв</t>
  </si>
  <si>
    <t>Демонтаж плинтуса</t>
  </si>
  <si>
    <t>м.п</t>
  </si>
  <si>
    <t>Выравнивание пола нивелирной массой (или аналог)</t>
  </si>
  <si>
    <t>- грунтовка глубокопроникающая (или аналог)</t>
  </si>
  <si>
    <t>л</t>
  </si>
  <si>
    <t>- нивелирная масса (или аналог)</t>
  </si>
  <si>
    <t>кг</t>
  </si>
  <si>
    <t>Устройство линолеума</t>
  </si>
  <si>
    <t xml:space="preserve"> - линолеум коммерческий (или аналог)</t>
  </si>
  <si>
    <t xml:space="preserve"> - клей для линолеума (или аналог)</t>
  </si>
  <si>
    <t>Прокладка шнура (или аналог)</t>
  </si>
  <si>
    <t>- шнур ф 4 мм (или аналог)</t>
  </si>
  <si>
    <t>Монтаж плинтуса</t>
  </si>
  <si>
    <t xml:space="preserve"> - плинтус пластик (или аналог)</t>
  </si>
  <si>
    <t xml:space="preserve"> - фурнитура для плинтуса</t>
  </si>
  <si>
    <t>шт</t>
  </si>
  <si>
    <t xml:space="preserve"> - саморез для плинтуса</t>
  </si>
  <si>
    <t>Устройство дверных порожков (или аналог)</t>
  </si>
  <si>
    <t>- порожек дверной (или аналог)</t>
  </si>
  <si>
    <t>Установка дверных упоров (или аналог)</t>
  </si>
  <si>
    <t>-упор дверной (или аналог)</t>
  </si>
  <si>
    <t>Вынос мусора</t>
  </si>
  <si>
    <t>т</t>
  </si>
  <si>
    <t>Вывоз мусора</t>
  </si>
  <si>
    <t>Транспортные расходы</t>
  </si>
  <si>
    <t>Загальна вартість матеріалів/послуг :</t>
  </si>
  <si>
    <t>Непередбачені витрати (20%):</t>
  </si>
  <si>
    <t>Бюжет проєкту: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</si>
</sst>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Arial"/>
    </font>
    <font>
      <b/>
      <sz val="14"/>
      <color theme="1"/>
      <name val="Times New Roman"/>
    </font>
    <font>
      <sz val="11"/>
      <name val="Arial"/>
    </font>
    <font>
      <b/>
      <sz val="14"/>
      <color theme="1"/>
      <name val="Noto Sans Symbols"/>
    </font>
    <font>
      <b/>
      <sz val="14"/>
      <color rgb="FF000000"/>
      <name val="Times New Roman"/>
    </font>
    <font>
      <b/>
      <sz val="14"/>
      <name val="Times New Roman"/>
    </font>
    <font>
      <sz val="14"/>
      <color rgb="FF000000"/>
      <name val="Times New Roman"/>
    </font>
    <font>
      <sz val="14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2" borderId="1" xfId="0" applyFont="1" applyFill="1" applyBorder="1"/>
    <xf numFmtId="0" fontId="4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2" fontId="5" fillId="2" borderId="5" xfId="0" applyNumberFormat="1" applyFont="1" applyFill="1" applyBorder="1" applyAlignment="1">
      <alignment horizontal="center" wrapText="1"/>
    </xf>
    <xf numFmtId="2" fontId="1" fillId="2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 wrapText="1"/>
    </xf>
    <xf numFmtId="2" fontId="6" fillId="2" borderId="5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wrapText="1"/>
    </xf>
    <xf numFmtId="49" fontId="4" fillId="0" borderId="5" xfId="0" applyNumberFormat="1" applyFont="1" applyBorder="1" applyAlignment="1">
      <alignment horizontal="left"/>
    </xf>
    <xf numFmtId="2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left"/>
    </xf>
    <xf numFmtId="2" fontId="6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left" wrapText="1"/>
    </xf>
    <xf numFmtId="2" fontId="1" fillId="2" borderId="5" xfId="0" applyNumberFormat="1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2" fontId="5" fillId="2" borderId="5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3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topLeftCell="A4" workbookViewId="0">
      <selection activeCell="P14" sqref="P14"/>
    </sheetView>
  </sheetViews>
  <sheetFormatPr defaultColWidth="12.625" defaultRowHeight="15" customHeight="1"/>
  <cols>
    <col min="1" max="1" width="4.625" customWidth="1"/>
    <col min="2" max="2" width="5.125" customWidth="1"/>
    <col min="3" max="3" width="61.25" customWidth="1"/>
    <col min="4" max="4" width="12.25" customWidth="1"/>
    <col min="5" max="5" width="15.75" customWidth="1"/>
    <col min="6" max="6" width="11.625" customWidth="1"/>
    <col min="7" max="7" width="12.5" customWidth="1"/>
    <col min="8" max="8" width="14.25" customWidth="1"/>
    <col min="9" max="13" width="8" customWidth="1"/>
  </cols>
  <sheetData>
    <row r="1" spans="1:13" ht="18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customHeight="1">
      <c r="A2" s="1"/>
      <c r="B2" s="31" t="s">
        <v>0</v>
      </c>
      <c r="C2" s="32"/>
      <c r="D2" s="32"/>
      <c r="E2" s="32"/>
      <c r="F2" s="32"/>
      <c r="G2" s="33"/>
      <c r="H2" s="1"/>
      <c r="I2" s="1"/>
      <c r="J2" s="1"/>
      <c r="K2" s="1"/>
      <c r="L2" s="1"/>
      <c r="M2" s="1"/>
    </row>
    <row r="3" spans="1:13" ht="18.75" customHeight="1">
      <c r="A3" s="1"/>
      <c r="B3" s="34"/>
      <c r="C3" s="32"/>
      <c r="D3" s="32"/>
      <c r="E3" s="32"/>
      <c r="F3" s="32"/>
      <c r="G3" s="33"/>
      <c r="H3" s="1"/>
      <c r="I3" s="1"/>
      <c r="J3" s="1"/>
      <c r="K3" s="1"/>
      <c r="L3" s="1"/>
      <c r="M3" s="1"/>
    </row>
    <row r="4" spans="1:13" ht="18.75" customHeight="1">
      <c r="A4" s="1"/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1"/>
      <c r="I4" s="1"/>
      <c r="J4" s="1"/>
      <c r="K4" s="1"/>
      <c r="L4" s="1"/>
      <c r="M4" s="1"/>
    </row>
    <row r="5" spans="1:13" ht="18.75" customHeight="1">
      <c r="A5" s="1"/>
      <c r="B5" s="4">
        <v>1</v>
      </c>
      <c r="C5" s="5" t="s">
        <v>7</v>
      </c>
      <c r="D5" s="6">
        <v>1</v>
      </c>
      <c r="E5" s="7" t="s">
        <v>8</v>
      </c>
      <c r="F5" s="8">
        <v>0</v>
      </c>
      <c r="G5" s="9">
        <f t="shared" ref="G5:G26" si="0">PRODUCT(D5,F5)</f>
        <v>0</v>
      </c>
      <c r="H5" s="1"/>
      <c r="I5" s="1"/>
      <c r="J5" s="1"/>
      <c r="K5" s="1"/>
      <c r="L5" s="1"/>
      <c r="M5" s="1"/>
    </row>
    <row r="6" spans="1:13" ht="18.75" customHeight="1">
      <c r="A6" s="1"/>
      <c r="B6" s="4">
        <v>2</v>
      </c>
      <c r="C6" s="10" t="s">
        <v>9</v>
      </c>
      <c r="D6" s="6">
        <v>241.9</v>
      </c>
      <c r="E6" s="11" t="s">
        <v>10</v>
      </c>
      <c r="F6" s="8">
        <v>50</v>
      </c>
      <c r="G6" s="9">
        <f t="shared" si="0"/>
        <v>12095</v>
      </c>
      <c r="H6" s="1"/>
      <c r="I6" s="1"/>
      <c r="J6" s="1"/>
      <c r="K6" s="1"/>
      <c r="L6" s="1"/>
      <c r="M6" s="1"/>
    </row>
    <row r="7" spans="1:13" ht="18.75" customHeight="1">
      <c r="A7" s="1"/>
      <c r="B7" s="4">
        <v>3</v>
      </c>
      <c r="C7" s="10" t="s">
        <v>11</v>
      </c>
      <c r="D7" s="6">
        <v>140</v>
      </c>
      <c r="E7" s="11" t="s">
        <v>12</v>
      </c>
      <c r="F7" s="8">
        <v>13</v>
      </c>
      <c r="G7" s="9">
        <f t="shared" si="0"/>
        <v>1820</v>
      </c>
      <c r="H7" s="1"/>
      <c r="I7" s="1"/>
      <c r="J7" s="1"/>
      <c r="K7" s="1"/>
      <c r="L7" s="1"/>
      <c r="M7" s="1"/>
    </row>
    <row r="8" spans="1:13" ht="18.75" customHeight="1">
      <c r="A8" s="1"/>
      <c r="B8" s="4">
        <v>4</v>
      </c>
      <c r="C8" s="12" t="s">
        <v>13</v>
      </c>
      <c r="D8" s="6">
        <v>241.9</v>
      </c>
      <c r="E8" s="11" t="s">
        <v>10</v>
      </c>
      <c r="F8" s="8">
        <v>180</v>
      </c>
      <c r="G8" s="9">
        <f t="shared" si="0"/>
        <v>43542</v>
      </c>
      <c r="H8" s="1"/>
      <c r="I8" s="1"/>
      <c r="J8" s="1"/>
      <c r="K8" s="1"/>
      <c r="L8" s="1"/>
      <c r="M8" s="1"/>
    </row>
    <row r="9" spans="1:13" ht="18.75" customHeight="1">
      <c r="A9" s="1"/>
      <c r="B9" s="4">
        <v>5</v>
      </c>
      <c r="C9" s="13" t="s">
        <v>14</v>
      </c>
      <c r="D9" s="14">
        <f>D8*0.2</f>
        <v>48.38</v>
      </c>
      <c r="E9" s="15" t="s">
        <v>15</v>
      </c>
      <c r="F9" s="16">
        <v>24.56</v>
      </c>
      <c r="G9" s="9">
        <f t="shared" si="0"/>
        <v>1188.2128</v>
      </c>
      <c r="H9" s="1"/>
      <c r="I9" s="1"/>
      <c r="J9" s="1"/>
      <c r="K9" s="1"/>
      <c r="L9" s="1"/>
      <c r="M9" s="1"/>
    </row>
    <row r="10" spans="1:13" ht="18.75" customHeight="1">
      <c r="A10" s="1"/>
      <c r="B10" s="4">
        <v>6</v>
      </c>
      <c r="C10" s="13" t="s">
        <v>16</v>
      </c>
      <c r="D10" s="14">
        <f>D8*2*5</f>
        <v>2419</v>
      </c>
      <c r="E10" s="15" t="s">
        <v>17</v>
      </c>
      <c r="F10" s="16">
        <v>8.5</v>
      </c>
      <c r="G10" s="9">
        <f t="shared" si="0"/>
        <v>20561.5</v>
      </c>
      <c r="H10" s="1"/>
      <c r="I10" s="1"/>
      <c r="J10" s="1"/>
      <c r="K10" s="1"/>
      <c r="L10" s="1"/>
      <c r="M10" s="1"/>
    </row>
    <row r="11" spans="1:13" ht="18.75" customHeight="1">
      <c r="A11" s="1"/>
      <c r="B11" s="4">
        <v>7</v>
      </c>
      <c r="C11" s="17" t="s">
        <v>18</v>
      </c>
      <c r="D11" s="18">
        <v>241.9</v>
      </c>
      <c r="E11" s="19" t="s">
        <v>10</v>
      </c>
      <c r="F11" s="20">
        <v>125</v>
      </c>
      <c r="G11" s="9">
        <f t="shared" si="0"/>
        <v>30237.5</v>
      </c>
      <c r="H11" s="1"/>
      <c r="I11" s="1"/>
      <c r="J11" s="1"/>
      <c r="K11" s="1"/>
      <c r="L11" s="1"/>
      <c r="M11" s="1"/>
    </row>
    <row r="12" spans="1:13" ht="18.75" customHeight="1">
      <c r="A12" s="1"/>
      <c r="B12" s="4">
        <v>8</v>
      </c>
      <c r="C12" s="21" t="s">
        <v>19</v>
      </c>
      <c r="D12" s="22">
        <f>D11*1.05</f>
        <v>253.995</v>
      </c>
      <c r="E12" s="23" t="s">
        <v>10</v>
      </c>
      <c r="F12" s="24">
        <v>370.45690000000002</v>
      </c>
      <c r="G12" s="9">
        <f t="shared" si="0"/>
        <v>94094.200315500013</v>
      </c>
      <c r="H12" s="1"/>
      <c r="I12" s="1"/>
      <c r="J12" s="1"/>
      <c r="K12" s="1"/>
      <c r="L12" s="1"/>
      <c r="M12" s="1"/>
    </row>
    <row r="13" spans="1:13" ht="18.75" customHeight="1">
      <c r="A13" s="1"/>
      <c r="B13" s="4">
        <v>9</v>
      </c>
      <c r="C13" s="21" t="s">
        <v>20</v>
      </c>
      <c r="D13" s="22">
        <f>D11*0.4</f>
        <v>96.76</v>
      </c>
      <c r="E13" s="23" t="s">
        <v>17</v>
      </c>
      <c r="F13" s="24">
        <v>75</v>
      </c>
      <c r="G13" s="9">
        <f t="shared" si="0"/>
        <v>7257</v>
      </c>
      <c r="H13" s="1"/>
      <c r="I13" s="1"/>
      <c r="J13" s="1"/>
      <c r="K13" s="1"/>
      <c r="L13" s="1"/>
      <c r="M13" s="1"/>
    </row>
    <row r="14" spans="1:13" ht="18.75" customHeight="1">
      <c r="A14" s="1"/>
      <c r="B14" s="4">
        <v>10</v>
      </c>
      <c r="C14" s="17" t="s">
        <v>21</v>
      </c>
      <c r="D14" s="18">
        <v>91</v>
      </c>
      <c r="E14" s="19" t="s">
        <v>12</v>
      </c>
      <c r="F14" s="20">
        <v>30</v>
      </c>
      <c r="G14" s="9">
        <f t="shared" si="0"/>
        <v>2730</v>
      </c>
      <c r="H14" s="1"/>
      <c r="I14" s="1"/>
      <c r="J14" s="1"/>
      <c r="K14" s="1"/>
      <c r="L14" s="1"/>
      <c r="M14" s="1"/>
    </row>
    <row r="15" spans="1:13" ht="18.75" customHeight="1">
      <c r="A15" s="1"/>
      <c r="B15" s="4">
        <v>11</v>
      </c>
      <c r="C15" s="21" t="s">
        <v>22</v>
      </c>
      <c r="D15" s="22">
        <f>D14</f>
        <v>91</v>
      </c>
      <c r="E15" s="23" t="s">
        <v>12</v>
      </c>
      <c r="F15" s="24">
        <v>20</v>
      </c>
      <c r="G15" s="9">
        <f t="shared" si="0"/>
        <v>1820</v>
      </c>
      <c r="H15" s="1"/>
      <c r="I15" s="1"/>
      <c r="J15" s="1"/>
      <c r="K15" s="1"/>
      <c r="L15" s="1"/>
      <c r="M15" s="1"/>
    </row>
    <row r="16" spans="1:13" ht="18.75" customHeight="1">
      <c r="A16" s="1"/>
      <c r="B16" s="4">
        <v>12</v>
      </c>
      <c r="C16" s="17" t="s">
        <v>23</v>
      </c>
      <c r="D16" s="18">
        <v>140</v>
      </c>
      <c r="E16" s="19" t="s">
        <v>12</v>
      </c>
      <c r="F16" s="20">
        <v>45</v>
      </c>
      <c r="G16" s="9">
        <f t="shared" si="0"/>
        <v>6300</v>
      </c>
      <c r="H16" s="1"/>
      <c r="I16" s="1"/>
      <c r="J16" s="1"/>
      <c r="K16" s="1"/>
      <c r="L16" s="1"/>
      <c r="M16" s="1"/>
    </row>
    <row r="17" spans="1:13" ht="18.75" customHeight="1">
      <c r="A17" s="1"/>
      <c r="B17" s="4">
        <v>13</v>
      </c>
      <c r="C17" s="21" t="s">
        <v>24</v>
      </c>
      <c r="D17" s="22">
        <f>D16*1.12</f>
        <v>156.80000000000001</v>
      </c>
      <c r="E17" s="23" t="s">
        <v>12</v>
      </c>
      <c r="F17" s="24">
        <v>35.799999999999997</v>
      </c>
      <c r="G17" s="9">
        <f t="shared" si="0"/>
        <v>5613.44</v>
      </c>
      <c r="H17" s="1"/>
      <c r="I17" s="1"/>
      <c r="J17" s="1"/>
      <c r="K17" s="1"/>
      <c r="L17" s="1"/>
      <c r="M17" s="1"/>
    </row>
    <row r="18" spans="1:13" ht="18.75" customHeight="1">
      <c r="A18" s="1"/>
      <c r="B18" s="4">
        <v>14</v>
      </c>
      <c r="C18" s="21" t="s">
        <v>25</v>
      </c>
      <c r="D18" s="22">
        <v>150</v>
      </c>
      <c r="E18" s="23" t="s">
        <v>26</v>
      </c>
      <c r="F18" s="24">
        <v>15.5</v>
      </c>
      <c r="G18" s="9">
        <f t="shared" si="0"/>
        <v>2325</v>
      </c>
      <c r="H18" s="1"/>
      <c r="I18" s="1"/>
      <c r="J18" s="1"/>
      <c r="K18" s="1"/>
      <c r="L18" s="1"/>
      <c r="M18" s="1"/>
    </row>
    <row r="19" spans="1:13" ht="18.75" customHeight="1">
      <c r="A19" s="1"/>
      <c r="B19" s="4">
        <v>15</v>
      </c>
      <c r="C19" s="21" t="s">
        <v>27</v>
      </c>
      <c r="D19" s="22">
        <f>D17*3</f>
        <v>470.40000000000003</v>
      </c>
      <c r="E19" s="23" t="s">
        <v>26</v>
      </c>
      <c r="F19" s="24">
        <v>0.5</v>
      </c>
      <c r="G19" s="9">
        <f t="shared" si="0"/>
        <v>235.20000000000002</v>
      </c>
      <c r="H19" s="1"/>
      <c r="I19" s="1"/>
      <c r="J19" s="1"/>
      <c r="K19" s="1"/>
      <c r="L19" s="1"/>
      <c r="M19" s="1"/>
    </row>
    <row r="20" spans="1:13" ht="18.75" customHeight="1">
      <c r="A20" s="1"/>
      <c r="B20" s="4">
        <v>16</v>
      </c>
      <c r="C20" s="17" t="s">
        <v>28</v>
      </c>
      <c r="D20" s="18">
        <v>11</v>
      </c>
      <c r="E20" s="19" t="s">
        <v>26</v>
      </c>
      <c r="F20" s="20">
        <v>60</v>
      </c>
      <c r="G20" s="9">
        <f t="shared" si="0"/>
        <v>660</v>
      </c>
      <c r="H20" s="1"/>
      <c r="I20" s="1"/>
      <c r="J20" s="1"/>
      <c r="K20" s="1"/>
      <c r="L20" s="1"/>
      <c r="M20" s="1"/>
    </row>
    <row r="21" spans="1:13" ht="18.75" customHeight="1">
      <c r="A21" s="1"/>
      <c r="B21" s="4">
        <v>17</v>
      </c>
      <c r="C21" s="21" t="s">
        <v>29</v>
      </c>
      <c r="D21" s="22">
        <v>11</v>
      </c>
      <c r="E21" s="23" t="s">
        <v>26</v>
      </c>
      <c r="F21" s="24">
        <v>180</v>
      </c>
      <c r="G21" s="9">
        <f t="shared" si="0"/>
        <v>1980</v>
      </c>
      <c r="H21" s="1"/>
      <c r="I21" s="1"/>
      <c r="J21" s="1"/>
      <c r="K21" s="1"/>
      <c r="L21" s="1"/>
      <c r="M21" s="1"/>
    </row>
    <row r="22" spans="1:13" ht="18.75" customHeight="1">
      <c r="A22" s="1"/>
      <c r="B22" s="4">
        <v>18</v>
      </c>
      <c r="C22" s="17" t="s">
        <v>30</v>
      </c>
      <c r="D22" s="18">
        <v>11</v>
      </c>
      <c r="E22" s="19" t="s">
        <v>26</v>
      </c>
      <c r="F22" s="20">
        <v>45</v>
      </c>
      <c r="G22" s="9">
        <f t="shared" si="0"/>
        <v>495</v>
      </c>
      <c r="H22" s="1"/>
      <c r="I22" s="1"/>
      <c r="J22" s="1"/>
      <c r="K22" s="1"/>
      <c r="L22" s="1"/>
      <c r="M22" s="1"/>
    </row>
    <row r="23" spans="1:13" ht="18.75" customHeight="1">
      <c r="A23" s="1"/>
      <c r="B23" s="4">
        <v>19</v>
      </c>
      <c r="C23" s="21" t="s">
        <v>31</v>
      </c>
      <c r="D23" s="22">
        <v>11</v>
      </c>
      <c r="E23" s="23" t="s">
        <v>26</v>
      </c>
      <c r="F23" s="24">
        <v>70</v>
      </c>
      <c r="G23" s="9">
        <f t="shared" si="0"/>
        <v>770</v>
      </c>
      <c r="H23" s="1"/>
      <c r="I23" s="1"/>
      <c r="J23" s="1"/>
      <c r="K23" s="1"/>
      <c r="L23" s="1"/>
      <c r="M23" s="1"/>
    </row>
    <row r="24" spans="1:13" ht="18.75" customHeight="1">
      <c r="A24" s="1"/>
      <c r="B24" s="4">
        <v>20</v>
      </c>
      <c r="C24" s="25" t="s">
        <v>32</v>
      </c>
      <c r="D24" s="26">
        <f>D6*0.003+D7*0.002</f>
        <v>1.0057</v>
      </c>
      <c r="E24" s="27" t="s">
        <v>33</v>
      </c>
      <c r="F24" s="28">
        <v>999.55</v>
      </c>
      <c r="G24" s="9">
        <f t="shared" si="0"/>
        <v>1005.247435</v>
      </c>
      <c r="H24" s="1"/>
      <c r="I24" s="1"/>
      <c r="J24" s="1"/>
      <c r="K24" s="1"/>
      <c r="L24" s="1"/>
      <c r="M24" s="1"/>
    </row>
    <row r="25" spans="1:13" ht="18.75" customHeight="1">
      <c r="A25" s="1"/>
      <c r="B25" s="4">
        <v>21</v>
      </c>
      <c r="C25" s="25" t="s">
        <v>34</v>
      </c>
      <c r="D25" s="26">
        <f>D24</f>
        <v>1.0057</v>
      </c>
      <c r="E25" s="27" t="s">
        <v>33</v>
      </c>
      <c r="F25" s="8">
        <v>1000</v>
      </c>
      <c r="G25" s="9">
        <f t="shared" si="0"/>
        <v>1005.7</v>
      </c>
      <c r="H25" s="1"/>
      <c r="I25" s="1"/>
      <c r="J25" s="1"/>
      <c r="K25" s="1"/>
      <c r="L25" s="1"/>
      <c r="M25" s="1"/>
    </row>
    <row r="26" spans="1:13" ht="18.75" customHeight="1">
      <c r="A26" s="1"/>
      <c r="B26" s="4">
        <v>22</v>
      </c>
      <c r="C26" s="17" t="s">
        <v>35</v>
      </c>
      <c r="D26" s="18">
        <v>2</v>
      </c>
      <c r="E26" s="19" t="s">
        <v>8</v>
      </c>
      <c r="F26" s="20">
        <v>701.25</v>
      </c>
      <c r="G26" s="9">
        <f t="shared" si="0"/>
        <v>1402.5</v>
      </c>
      <c r="H26" s="1"/>
      <c r="I26" s="1"/>
      <c r="J26" s="1"/>
      <c r="K26" s="1"/>
      <c r="L26" s="1"/>
      <c r="M26" s="1"/>
    </row>
    <row r="27" spans="1:13" ht="18.75" customHeight="1">
      <c r="A27" s="1"/>
      <c r="B27" s="35" t="s">
        <v>36</v>
      </c>
      <c r="C27" s="32"/>
      <c r="D27" s="32"/>
      <c r="E27" s="32"/>
      <c r="F27" s="33"/>
      <c r="G27" s="9">
        <f>SUM(G5:G26)</f>
        <v>237137.50055050003</v>
      </c>
      <c r="H27" s="1"/>
      <c r="I27" s="1"/>
      <c r="J27" s="1"/>
      <c r="K27" s="1"/>
      <c r="L27" s="1"/>
      <c r="M27" s="1"/>
    </row>
    <row r="28" spans="1:13" ht="19.5" customHeight="1">
      <c r="A28" s="1"/>
      <c r="B28" s="36" t="s">
        <v>37</v>
      </c>
      <c r="C28" s="32"/>
      <c r="D28" s="32"/>
      <c r="E28" s="32"/>
      <c r="F28" s="33"/>
      <c r="G28" s="9">
        <f>G29-G27</f>
        <v>47427.500110099994</v>
      </c>
      <c r="H28" s="1"/>
      <c r="I28" s="1"/>
      <c r="J28" s="1"/>
      <c r="K28" s="1"/>
      <c r="L28" s="1"/>
      <c r="M28" s="1"/>
    </row>
    <row r="29" spans="1:13" ht="18.75" customHeight="1">
      <c r="A29" s="1"/>
      <c r="B29" s="35" t="s">
        <v>38</v>
      </c>
      <c r="C29" s="32"/>
      <c r="D29" s="32"/>
      <c r="E29" s="32"/>
      <c r="F29" s="33"/>
      <c r="G29" s="9">
        <f>G27*1.2</f>
        <v>284565.00066060002</v>
      </c>
      <c r="H29" s="1"/>
      <c r="I29" s="1"/>
      <c r="J29" s="1"/>
      <c r="K29" s="1"/>
      <c r="L29" s="1"/>
      <c r="M29" s="1"/>
    </row>
    <row r="30" spans="1:13" ht="18.75" customHeight="1">
      <c r="A30" s="1"/>
      <c r="B30" s="29"/>
      <c r="C30" s="30"/>
      <c r="D30" s="30"/>
      <c r="E30" s="30"/>
      <c r="F30" s="30"/>
      <c r="G30" s="29"/>
      <c r="H30" s="37"/>
      <c r="I30" s="1"/>
      <c r="J30" s="1"/>
      <c r="K30" s="1"/>
      <c r="L30" s="1"/>
      <c r="M30" s="1"/>
    </row>
    <row r="31" spans="1:13" ht="18.75" customHeight="1">
      <c r="A31" s="1"/>
      <c r="B31" s="29"/>
      <c r="C31" s="30"/>
      <c r="D31" s="30"/>
      <c r="E31" s="30"/>
      <c r="F31" s="30"/>
      <c r="G31" s="29"/>
      <c r="H31" s="1"/>
      <c r="I31" s="1"/>
      <c r="J31" s="1"/>
      <c r="K31" s="1"/>
      <c r="L31" s="1"/>
      <c r="M31" s="1"/>
    </row>
    <row r="32" spans="1:13" ht="18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8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ht="1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ht="18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ht="18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ht="18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ht="18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ht="18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ht="18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ht="18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ht="18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ht="18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ht="18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ht="18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ht="18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ht="18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ht="18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ht="18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ht="18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ht="18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ht="18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ht="18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ht="18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ht="18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ht="18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ht="18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ht="18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ht="18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ht="18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ht="18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ht="18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ht="18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ht="18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ht="18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ht="18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ht="18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ht="18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ht="18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ht="18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ht="18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ht="18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ht="18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ht="18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ht="18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ht="18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ht="18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ht="18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ht="18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ht="18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ht="18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ht="18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ht="18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ht="18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ht="18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ht="18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ht="18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ht="18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ht="18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ht="18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ht="18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ht="18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ht="18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ht="1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ht="18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ht="18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ht="18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ht="18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ht="18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ht="18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ht="18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ht="1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ht="18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ht="18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ht="18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ht="18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ht="18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ht="18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ht="1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ht="18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ht="18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ht="18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ht="18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ht="18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ht="18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ht="1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ht="18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ht="18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ht="18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ht="18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ht="18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ht="18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ht="18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ht="18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ht="18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ht="1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ht="18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ht="18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ht="18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ht="18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ht="18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ht="18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ht="18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ht="18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ht="1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ht="18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ht="18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ht="18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ht="18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ht="18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ht="18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ht="18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ht="18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ht="18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ht="18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ht="18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ht="18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ht="18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ht="18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ht="18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ht="18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ht="18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ht="18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ht="18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ht="18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ht="18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ht="18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ht="18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ht="18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ht="18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ht="18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ht="18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ht="18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ht="18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ht="18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ht="18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ht="18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ht="18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ht="18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ht="18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ht="18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 ht="18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ht="18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 ht="18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ht="18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 ht="18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ht="18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 ht="18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ht="18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 ht="18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ht="18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 ht="18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ht="18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ht="18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ht="18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ht="18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ht="18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ht="18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ht="18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ht="18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ht="18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ht="18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ht="18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ht="18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ht="18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ht="18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ht="18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ht="18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ht="18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ht="18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ht="18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ht="18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ht="18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 ht="18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ht="18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 ht="18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ht="18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ht="18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ht="18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 ht="18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ht="18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 ht="18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ht="18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ht="18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ht="18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ht="18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ht="18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ht="18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ht="18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ht="18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ht="18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ht="18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ht="18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ht="18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ht="18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ht="18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ht="18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ht="18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ht="18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 ht="18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ht="18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ht="18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ht="18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 ht="18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ht="18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 ht="18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ht="18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 ht="18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ht="18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 ht="18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ht="18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 ht="18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ht="18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 ht="18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 ht="18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ht="18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ht="18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ht="18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ht="18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8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8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8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8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8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ht="18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ht="18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ht="18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ht="18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ht="18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ht="18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ht="18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ht="18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ht="18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ht="18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ht="18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ht="18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ht="18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ht="18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ht="18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ht="18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ht="18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ht="18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ht="18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ht="18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ht="18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ht="18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ht="18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ht="18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ht="18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ht="18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ht="18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ht="18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ht="18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ht="18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ht="18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ht="18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ht="18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ht="18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ht="18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ht="18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ht="18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ht="18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ht="18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ht="18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ht="18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ht="18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ht="18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ht="18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ht="18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ht="18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ht="18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ht="18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ht="18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ht="18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ht="18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ht="18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ht="18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ht="18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ht="18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ht="18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ht="18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ht="18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ht="18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ht="18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ht="18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ht="18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ht="18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ht="18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ht="18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ht="18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ht="18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ht="18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ht="18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ht="18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ht="18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ht="18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ht="18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ht="18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ht="18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ht="18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ht="18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ht="18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ht="18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ht="18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ht="18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ht="18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ht="18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ht="18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ht="18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ht="18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ht="18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ht="18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ht="18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ht="18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ht="18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ht="18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ht="18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ht="18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ht="18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ht="18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ht="18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ht="18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ht="18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ht="18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ht="18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ht="18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ht="18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ht="18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ht="18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ht="18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ht="18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ht="18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ht="18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ht="18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ht="18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ht="18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ht="18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ht="18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ht="18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ht="18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ht="18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ht="18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ht="18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ht="18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ht="18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ht="18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ht="18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ht="18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ht="18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ht="18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ht="18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ht="18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ht="18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ht="18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ht="18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ht="18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ht="18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ht="18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ht="18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ht="18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ht="18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ht="18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ht="18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ht="18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ht="18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ht="18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ht="18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ht="18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ht="18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ht="18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ht="18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ht="18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ht="18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ht="18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ht="18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ht="18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ht="18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ht="18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ht="18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ht="18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ht="18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ht="18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ht="18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ht="18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ht="18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ht="18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ht="18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ht="18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ht="18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ht="18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ht="18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ht="18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ht="18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ht="18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ht="18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ht="18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ht="18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ht="18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ht="18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ht="18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ht="18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ht="18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ht="18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ht="18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ht="18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ht="18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ht="18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ht="18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ht="18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ht="18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ht="18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ht="18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ht="18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ht="18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ht="18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ht="18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ht="18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ht="18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ht="18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ht="18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ht="18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ht="18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ht="18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ht="18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ht="18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ht="18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ht="18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ht="18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ht="18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ht="18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ht="18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ht="18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ht="18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ht="18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ht="18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ht="18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ht="18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ht="18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ht="18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ht="18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ht="18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ht="18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ht="18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ht="18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ht="18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ht="18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ht="18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ht="18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ht="18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ht="18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ht="18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ht="18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ht="18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ht="18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ht="18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ht="18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ht="18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ht="18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ht="18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 ht="18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ht="18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 ht="18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ht="18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 ht="18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ht="18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ht="18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ht="18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 ht="18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 ht="18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 ht="18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 ht="18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 ht="18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 ht="18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 ht="18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 ht="18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 ht="18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 ht="18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 ht="18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 ht="18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 ht="18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 ht="18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 ht="18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 ht="18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 ht="18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 ht="18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 ht="18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 ht="18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 ht="18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 ht="18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 ht="18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 ht="18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 ht="18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 ht="18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 ht="18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 ht="18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 ht="18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 ht="18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 ht="18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 ht="18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 ht="18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 ht="18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 ht="18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 ht="18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 ht="18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 ht="18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 ht="18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 ht="18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 ht="18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 ht="18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 ht="18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 ht="18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 ht="18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 ht="18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 ht="18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 ht="18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 ht="18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 ht="18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 ht="18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 ht="18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 ht="18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 ht="18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 ht="18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 ht="18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 ht="18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 ht="18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 ht="18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 ht="18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 ht="18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 ht="18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 ht="18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 ht="18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 ht="18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 ht="18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 ht="18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 ht="18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 ht="18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 ht="18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 ht="18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 ht="18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 ht="18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 ht="18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 ht="18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 ht="18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 ht="18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 ht="18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 ht="18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 ht="18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 ht="18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 ht="18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 ht="18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 ht="18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 ht="18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 ht="18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 ht="18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 ht="18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 ht="18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ht="18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ht="18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ht="18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ht="18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ht="18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ht="18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ht="18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 ht="18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ht="18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 ht="18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ht="18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 ht="18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ht="18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 ht="18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ht="18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 ht="18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ht="18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ht="18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ht="18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 ht="18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 ht="18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 ht="18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 ht="18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 ht="18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 ht="18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 ht="18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 ht="18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 ht="18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 ht="18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1:13" ht="18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 ht="18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 ht="18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 ht="18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 ht="18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 ht="18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 ht="18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 ht="18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 ht="18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 ht="18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 ht="18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 ht="18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 ht="18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 ht="18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 ht="18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 ht="18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 ht="18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 ht="18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 ht="18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 ht="18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1:13" ht="18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1:13" ht="18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1:13" ht="18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1:13" ht="18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1:13" ht="18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1:13" ht="18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1:13" ht="18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1:13" ht="18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1:13" ht="18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1:13" ht="18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1:13" ht="18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1:13" ht="18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1:13" ht="18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1:13" ht="18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1:13" ht="18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1:13" ht="18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1:13" ht="18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1:13" ht="18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1:13" ht="18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1:13" ht="18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1:13" ht="18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1:13" ht="18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1:13" ht="18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1:13" ht="18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1:13" ht="18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1:13" ht="18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1:13" ht="18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1:13" ht="18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1:13" ht="18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1:13" ht="18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1:13" ht="18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 ht="18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 ht="18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 ht="18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 ht="18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 ht="18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3" ht="18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 ht="18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3" ht="18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 ht="18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3" ht="18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 ht="18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 ht="18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 ht="18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 ht="18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 ht="18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 ht="18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 ht="18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 ht="18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 ht="18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 ht="18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 ht="18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 ht="18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 ht="18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 ht="18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 ht="18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 ht="18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 ht="18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 ht="18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 ht="18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 ht="18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 ht="18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 ht="18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 ht="18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 ht="18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ht="18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 ht="18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ht="18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 ht="18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 ht="18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 ht="18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 ht="18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 ht="18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 ht="18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ht="18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ht="18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ht="18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ht="18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ht="18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ht="18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ht="18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ht="18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ht="18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ht="18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ht="18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ht="18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ht="18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ht="18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ht="18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ht="18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ht="18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ht="18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ht="18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ht="18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ht="18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ht="18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 ht="18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 ht="18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 ht="18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ht="18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 ht="18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 ht="18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 ht="18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 ht="18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 ht="18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 ht="18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 ht="18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 ht="18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1:13" ht="18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 ht="18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1:13" ht="18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ht="18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 ht="18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ht="18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 ht="18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ht="18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 ht="18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ht="18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 ht="18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ht="18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 ht="18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ht="18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 ht="18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ht="18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ht="18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ht="18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 ht="18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 ht="18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1:13" ht="18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 ht="18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1:13" ht="18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1:13" ht="18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1:13" ht="18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1:13" ht="18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1:13" ht="18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1:13" ht="18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1:13" ht="18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1:13" ht="18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1:13" ht="18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1:13" ht="18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1:13" ht="18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1:13" ht="18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1:13" ht="18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1:13" ht="18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1:13" ht="18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1:13" ht="18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1:13" ht="18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1:13" ht="18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1:13" ht="18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1:13" ht="18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1:13" ht="18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1:13" ht="18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1:13" ht="18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1:13" ht="18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1:13" ht="18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1:13" ht="18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1:13" ht="18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1:13" ht="18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1:13" ht="18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1:13" ht="18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1:13" ht="18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  <row r="1000" spans="1:13" ht="18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</row>
  </sheetData>
  <mergeCells count="5">
    <mergeCell ref="B2:G2"/>
    <mergeCell ref="B3:G3"/>
    <mergeCell ref="B27:F27"/>
    <mergeCell ref="B28:F28"/>
    <mergeCell ref="B29:F29"/>
  </mergeCells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dcterms:created xsi:type="dcterms:W3CDTF">2016-09-21T11:18:44Z</dcterms:created>
  <dcterms:modified xsi:type="dcterms:W3CDTF">2020-12-01T09:04:10Z</dcterms:modified>
</cp:coreProperties>
</file>