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uri="GoogleSheetsCustomDataVersion1">
      <go:sheetsCustomData xmlns:go="http://customooxmlschemas.google.com/" r:id="rId5" roundtripDataSignature="AMtx7mg/Vp2VDTBIv0i8y6Df32ieAb7gnw=="/>
    </ext>
  </extLst>
</workbook>
</file>

<file path=xl/calcChain.xml><?xml version="1.0" encoding="utf-8"?>
<calcChain xmlns="http://schemas.openxmlformats.org/spreadsheetml/2006/main">
  <c r="F36" i="1" l="1"/>
  <c r="C36" i="1"/>
  <c r="F35" i="1"/>
  <c r="F34" i="1"/>
  <c r="F33" i="1"/>
  <c r="E33" i="1"/>
  <c r="D33" i="1"/>
  <c r="C33" i="1"/>
  <c r="F32" i="1"/>
  <c r="C32" i="1"/>
  <c r="F31" i="1"/>
  <c r="E31" i="1"/>
  <c r="F30" i="1"/>
  <c r="C30" i="1"/>
  <c r="D26" i="1"/>
  <c r="C24" i="1"/>
  <c r="C25" i="1" s="1"/>
  <c r="F25" i="1" s="1"/>
  <c r="C23" i="1"/>
  <c r="C27" i="1" s="1"/>
  <c r="C28" i="1" l="1"/>
  <c r="F28" i="1" s="1"/>
  <c r="C29" i="1"/>
  <c r="F29" i="1" s="1"/>
  <c r="F27" i="1"/>
  <c r="C26" i="1"/>
  <c r="F26" i="1" s="1"/>
  <c r="F24" i="1"/>
  <c r="F23" i="1"/>
  <c r="F38" i="1" l="1"/>
  <c r="F40" i="1" s="1"/>
  <c r="F39" i="1" s="1"/>
</calcChain>
</file>

<file path=xl/sharedStrings.xml><?xml version="1.0" encoding="utf-8"?>
<sst xmlns="http://schemas.openxmlformats.org/spreadsheetml/2006/main" count="45" uniqueCount="31">
  <si>
    <t>!</t>
  </si>
  <si>
    <r>
      <t xml:space="preserve"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 </t>
    </r>
    <r>
      <rPr>
        <b/>
        <sz val="14"/>
        <color theme="1"/>
        <rFont val="Times New Roman"/>
      </rPr>
      <t>(Після ознайомлення видаліть цей текст)</t>
    </r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</si>
  <si>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</rPr>
      <t>співвідношенні 50 % на 50 %.</t>
    </r>
    <r>
      <rPr>
        <b/>
        <sz val="14"/>
        <color theme="1"/>
        <rFont val="Times New Roman"/>
      </rPr>
      <t xml:space="preserve">
5.3.1. Граничний кошторис для реалізації </t>
    </r>
    <r>
      <rPr>
        <b/>
        <sz val="14"/>
        <rFont val="Times New Roman"/>
      </rPr>
      <t>великого проєкту</t>
    </r>
    <r>
      <rPr>
        <b/>
        <sz val="14"/>
        <color theme="1"/>
        <rFont val="Times New Roman"/>
      </rPr>
      <t xml:space="preserve"> дорівнює або перевищує 
</t>
    </r>
    <r>
      <rPr>
        <b/>
        <sz val="14"/>
        <color rgb="FFFF0000"/>
        <rFont val="Times New Roman"/>
      </rPr>
      <t xml:space="preserve">200 тис. грн, але не більше 1 000 тис. грн. </t>
    </r>
    <r>
      <rPr>
        <b/>
        <sz val="14"/>
        <color theme="1"/>
        <rFont val="Times New Roman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</rPr>
      <t>50 тис. грн, але не більше 200 тис. грн.</t>
    </r>
    <r>
      <rPr>
        <b/>
        <sz val="14"/>
        <color theme="1"/>
        <rFont val="Times New Roman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 </t>
    </r>
    <r>
      <rPr>
        <b/>
        <sz val="14"/>
        <color rgb="FFFF0000"/>
        <rFont val="Times New Roman"/>
      </rPr>
      <t>(Після ознайомлення видаліть цей текст)</t>
    </r>
  </si>
  <si>
    <t>Розрахунок бюджету проєкту</t>
  </si>
  <si>
    <t>Безпечне дорожне покриття у дворі- частина 1</t>
  </si>
  <si>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</si>
  <si>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</si>
  <si>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</si>
  <si>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</si>
  <si>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</si>
  <si>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</si>
  <si>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Знімання асфальтобетонних покриттів
доріг за допомогою машин для
холодного фрезерування
асфальтобетонних покриттів окремими
місцями площею до 10 м2 шириною
фрезерування 500 мм та глибиною
фрезерування 50 мм</t>
  </si>
  <si>
    <t>м2</t>
  </si>
  <si>
    <t>Навантаження сміття екскаваторами на
автомобілі-самоскиди, місткість ковша
екскаватора 0,25 м3.</t>
  </si>
  <si>
    <t>т</t>
  </si>
  <si>
    <t>Перевезення сміття до 7 км</t>
  </si>
  <si>
    <t>Утилізація сміття на 1т</t>
  </si>
  <si>
    <t>Улаштування покриття товщиною 5 см з
гарячих асфальтобетонних сумiшей
вручну з ущільненням самохідними
котками</t>
  </si>
  <si>
    <t>М</t>
  </si>
  <si>
    <t>Бiтуми нафтовi дорожнi БНД-40/60,
перший сорт</t>
  </si>
  <si>
    <t>Сумiшi асфальтобетоннi гарячi i теплi
[асфальтобетон щiльний]
(дорожнi)(аеродромнi), що
застосовуються у верхнiх шарах
покриттiв, дрiбнозернистi, тип Б, марка 1</t>
  </si>
  <si>
    <t>Розробка ґрунту вручну в траншеях
глибиною до 2 м (під улаштування
бортових каменів)</t>
  </si>
  <si>
    <t>м3</t>
  </si>
  <si>
    <t>Перевезення сміття до 10 км</t>
  </si>
  <si>
    <t>Установлення бортових каменiв
бетонних i залiзобетонних при iнших
видах покриттiв</t>
  </si>
  <si>
    <t>м</t>
  </si>
  <si>
    <t>Каменi бортовi БР 100х30х18</t>
  </si>
  <si>
    <t>Сумiшi бетоннi готовi важкi, клас бетону
В15 [М200], крупнiсть заповнювача
бiльше 40 мм</t>
  </si>
  <si>
    <t>Загальна вартість матеріалів/послуг :</t>
  </si>
  <si>
    <t>Непередбачені витрати (20%):</t>
  </si>
  <si>
    <t>Бюжет проєкту: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</si>
</sst>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10">
    <font>
      <sz val="11"/>
      <color theme="1"/>
      <name val="Arial"/>
    </font>
    <font>
      <b/>
      <sz val="100"/>
      <color rgb="FFFF0000"/>
      <name val="Times New Roman"/>
    </font>
    <font>
      <b/>
      <sz val="14"/>
      <color rgb="FFFF0000"/>
      <name val="Times New Roman"/>
    </font>
    <font>
      <sz val="11"/>
      <name val="Arial"/>
    </font>
    <font>
      <b/>
      <sz val="14"/>
      <color theme="1"/>
      <name val="Times New Roman"/>
    </font>
    <font>
      <b/>
      <sz val="12"/>
      <color rgb="FF000000"/>
      <name val="Arimo"/>
    </font>
    <font>
      <b/>
      <sz val="14"/>
      <color rgb="FF000000"/>
      <name val="Times New Roman"/>
    </font>
    <font>
      <sz val="10"/>
      <color rgb="FF000000"/>
      <name val="Arimo"/>
    </font>
    <font>
      <b/>
      <sz val="10"/>
      <color rgb="FF000000"/>
      <name val="Arimo"/>
    </font>
    <font>
      <b/>
      <sz val="14"/>
      <name val="Times New Roman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ck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medium">
        <color rgb="FF00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4" fillId="0" borderId="0" xfId="0" applyFont="1"/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top" wrapText="1"/>
    </xf>
    <xf numFmtId="2" fontId="7" fillId="0" borderId="18" xfId="0" applyNumberFormat="1" applyFont="1" applyBorder="1" applyAlignment="1">
      <alignment horizontal="right" vertical="top" wrapText="1"/>
    </xf>
    <xf numFmtId="0" fontId="7" fillId="0" borderId="22" xfId="0" applyFont="1" applyBorder="1" applyAlignment="1">
      <alignment horizontal="center" vertical="top" wrapText="1"/>
    </xf>
    <xf numFmtId="2" fontId="7" fillId="0" borderId="22" xfId="0" applyNumberFormat="1" applyFont="1" applyBorder="1" applyAlignment="1">
      <alignment horizontal="right" vertical="top" wrapText="1"/>
    </xf>
    <xf numFmtId="164" fontId="7" fillId="0" borderId="18" xfId="0" applyNumberFormat="1" applyFont="1" applyBorder="1" applyAlignment="1">
      <alignment horizontal="right" vertical="top" wrapText="1"/>
    </xf>
    <xf numFmtId="0" fontId="7" fillId="0" borderId="23" xfId="0" applyFont="1" applyBorder="1" applyAlignment="1">
      <alignment horizontal="right" vertical="top" wrapText="1"/>
    </xf>
    <xf numFmtId="165" fontId="7" fillId="0" borderId="18" xfId="0" applyNumberFormat="1" applyFont="1" applyBorder="1" applyAlignment="1">
      <alignment horizontal="right" vertical="top" wrapText="1"/>
    </xf>
    <xf numFmtId="0" fontId="6" fillId="0" borderId="2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right" vertical="top" wrapText="1"/>
    </xf>
    <xf numFmtId="166" fontId="7" fillId="0" borderId="18" xfId="0" applyNumberFormat="1" applyFont="1" applyBorder="1" applyAlignment="1">
      <alignment horizontal="right" vertical="top" wrapText="1"/>
    </xf>
    <xf numFmtId="2" fontId="4" fillId="0" borderId="0" xfId="0" applyNumberFormat="1" applyFont="1"/>
    <xf numFmtId="2" fontId="7" fillId="0" borderId="23" xfId="0" applyNumberFormat="1" applyFont="1" applyBorder="1" applyAlignment="1">
      <alignment horizontal="center" vertical="top" wrapText="1"/>
    </xf>
    <xf numFmtId="2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2" fontId="8" fillId="0" borderId="18" xfId="0" applyNumberFormat="1" applyFont="1" applyBorder="1" applyAlignment="1">
      <alignment horizontal="left" vertical="top" wrapText="1"/>
    </xf>
    <xf numFmtId="0" fontId="3" fillId="0" borderId="19" xfId="0" applyFont="1" applyBorder="1"/>
    <xf numFmtId="0" fontId="3" fillId="0" borderId="20" xfId="0" applyFont="1" applyBorder="1"/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0" fillId="0" borderId="0" xfId="0" applyFont="1" applyAlignment="1"/>
    <xf numFmtId="0" fontId="3" fillId="0" borderId="6" xfId="0" applyFont="1" applyBorder="1"/>
    <xf numFmtId="0" fontId="1" fillId="0" borderId="3" xfId="0" applyFont="1" applyBorder="1" applyAlignment="1">
      <alignment horizontal="center" vertical="center"/>
    </xf>
    <xf numFmtId="0" fontId="3" fillId="0" borderId="5" xfId="0" applyFont="1" applyBorder="1"/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3" fillId="0" borderId="8" xfId="0" applyFont="1" applyBorder="1"/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0" fontId="5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19" workbookViewId="0">
      <selection sqref="A1:A6"/>
    </sheetView>
  </sheetViews>
  <sheetFormatPr defaultColWidth="12.625" defaultRowHeight="15" customHeight="1"/>
  <cols>
    <col min="1" max="1" width="5.125" customWidth="1"/>
    <col min="2" max="2" width="41.625" customWidth="1"/>
    <col min="3" max="3" width="12.25" customWidth="1"/>
    <col min="4" max="4" width="15.75" customWidth="1"/>
    <col min="5" max="5" width="15" customWidth="1"/>
    <col min="6" max="6" width="12.75" customWidth="1"/>
    <col min="7" max="7" width="10" customWidth="1"/>
    <col min="8" max="8" width="10.5" customWidth="1"/>
    <col min="9" max="26" width="8" customWidth="1"/>
  </cols>
  <sheetData>
    <row r="1" spans="1:26" ht="18" hidden="1" customHeight="1">
      <c r="A1" s="29" t="s">
        <v>0</v>
      </c>
      <c r="B1" s="31" t="s">
        <v>1</v>
      </c>
      <c r="C1" s="32"/>
      <c r="D1" s="32"/>
      <c r="E1" s="32"/>
      <c r="F1" s="35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hidden="1" customHeight="1">
      <c r="A2" s="30"/>
      <c r="B2" s="33"/>
      <c r="C2" s="33"/>
      <c r="D2" s="33"/>
      <c r="E2" s="33"/>
      <c r="F2" s="3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hidden="1" customHeight="1">
      <c r="A3" s="30"/>
      <c r="B3" s="33"/>
      <c r="C3" s="33"/>
      <c r="D3" s="33"/>
      <c r="E3" s="33"/>
      <c r="F3" s="3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hidden="1" customHeight="1">
      <c r="A4" s="30"/>
      <c r="B4" s="33"/>
      <c r="C4" s="33"/>
      <c r="D4" s="33"/>
      <c r="E4" s="33"/>
      <c r="F4" s="3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hidden="1" customHeight="1">
      <c r="A5" s="30"/>
      <c r="B5" s="33"/>
      <c r="C5" s="33"/>
      <c r="D5" s="33"/>
      <c r="E5" s="33"/>
      <c r="F5" s="3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hidden="1" customHeight="1">
      <c r="A6" s="30"/>
      <c r="B6" s="34"/>
      <c r="C6" s="34"/>
      <c r="D6" s="34"/>
      <c r="E6" s="34"/>
      <c r="F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hidden="1" customHeight="1">
      <c r="A7" s="38"/>
      <c r="B7" s="39"/>
      <c r="C7" s="39"/>
      <c r="D7" s="39"/>
      <c r="E7" s="39"/>
      <c r="F7" s="3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hidden="1" customHeight="1">
      <c r="A8" s="40" t="s">
        <v>2</v>
      </c>
      <c r="B8" s="41"/>
      <c r="C8" s="41"/>
      <c r="D8" s="41"/>
      <c r="E8" s="41"/>
      <c r="F8" s="4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hidden="1" customHeight="1">
      <c r="A9" s="43"/>
      <c r="B9" s="33"/>
      <c r="C9" s="33"/>
      <c r="D9" s="33"/>
      <c r="E9" s="33"/>
      <c r="F9" s="3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hidden="1" customHeight="1">
      <c r="A10" s="43"/>
      <c r="B10" s="33"/>
      <c r="C10" s="33"/>
      <c r="D10" s="33"/>
      <c r="E10" s="33"/>
      <c r="F10" s="3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hidden="1" customHeight="1">
      <c r="A11" s="43"/>
      <c r="B11" s="33"/>
      <c r="C11" s="33"/>
      <c r="D11" s="33"/>
      <c r="E11" s="33"/>
      <c r="F11" s="3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hidden="1" customHeight="1">
      <c r="A12" s="43"/>
      <c r="B12" s="33"/>
      <c r="C12" s="33"/>
      <c r="D12" s="33"/>
      <c r="E12" s="33"/>
      <c r="F12" s="3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hidden="1" customHeight="1">
      <c r="A13" s="43"/>
      <c r="B13" s="33"/>
      <c r="C13" s="33"/>
      <c r="D13" s="33"/>
      <c r="E13" s="33"/>
      <c r="F13" s="3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hidden="1" customHeight="1">
      <c r="A14" s="43"/>
      <c r="B14" s="33"/>
      <c r="C14" s="33"/>
      <c r="D14" s="33"/>
      <c r="E14" s="33"/>
      <c r="F14" s="3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hidden="1" customHeight="1">
      <c r="A15" s="43"/>
      <c r="B15" s="33"/>
      <c r="C15" s="33"/>
      <c r="D15" s="33"/>
      <c r="E15" s="33"/>
      <c r="F15" s="3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hidden="1" customHeight="1">
      <c r="A16" s="43"/>
      <c r="B16" s="33"/>
      <c r="C16" s="33"/>
      <c r="D16" s="33"/>
      <c r="E16" s="33"/>
      <c r="F16" s="3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hidden="1" customHeight="1">
      <c r="A17" s="43"/>
      <c r="B17" s="33"/>
      <c r="C17" s="33"/>
      <c r="D17" s="33"/>
      <c r="E17" s="33"/>
      <c r="F17" s="3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hidden="1" customHeight="1">
      <c r="A18" s="44"/>
      <c r="B18" s="34"/>
      <c r="C18" s="34"/>
      <c r="D18" s="34"/>
      <c r="E18" s="34"/>
      <c r="F18" s="3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>
      <c r="A19" s="45"/>
      <c r="B19" s="46"/>
      <c r="C19" s="46"/>
      <c r="D19" s="46"/>
      <c r="E19" s="46"/>
      <c r="F19" s="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>
      <c r="A20" s="21" t="s">
        <v>3</v>
      </c>
      <c r="B20" s="22"/>
      <c r="C20" s="22"/>
      <c r="D20" s="22"/>
      <c r="E20" s="22"/>
      <c r="F20" s="2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>
      <c r="A21" s="47" t="s">
        <v>4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2" t="s">
        <v>5</v>
      </c>
      <c r="B22" s="3" t="s">
        <v>6</v>
      </c>
      <c r="C22" s="3" t="s">
        <v>7</v>
      </c>
      <c r="D22" s="3" t="s">
        <v>8</v>
      </c>
      <c r="E22" s="3" t="s">
        <v>9</v>
      </c>
      <c r="F22" s="3" t="s">
        <v>10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93.75" customHeight="1">
      <c r="A23" s="4">
        <v>1</v>
      </c>
      <c r="B23" s="5" t="s">
        <v>11</v>
      </c>
      <c r="C23" s="6">
        <f>198-71-11-3</f>
        <v>113</v>
      </c>
      <c r="D23" s="7" t="s">
        <v>12</v>
      </c>
      <c r="E23" s="8">
        <v>76.5</v>
      </c>
      <c r="F23" s="8">
        <f t="shared" ref="F23:F36" si="0">C23*E23</f>
        <v>8644.5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8.25" customHeight="1">
      <c r="A24" s="4">
        <v>2</v>
      </c>
      <c r="B24" s="5" t="s">
        <v>13</v>
      </c>
      <c r="C24" s="9">
        <f>C23*0.05*1.7</f>
        <v>9.6050000000000004</v>
      </c>
      <c r="D24" s="7" t="s">
        <v>14</v>
      </c>
      <c r="E24" s="8">
        <v>50</v>
      </c>
      <c r="F24" s="8">
        <f t="shared" si="0"/>
        <v>480.25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4">
        <v>3</v>
      </c>
      <c r="B25" s="5" t="s">
        <v>15</v>
      </c>
      <c r="C25" s="6">
        <f>C24</f>
        <v>9.6050000000000004</v>
      </c>
      <c r="D25" s="7" t="s">
        <v>14</v>
      </c>
      <c r="E25" s="8">
        <v>58</v>
      </c>
      <c r="F25" s="8">
        <f t="shared" si="0"/>
        <v>557.09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>
      <c r="A26" s="4">
        <v>4</v>
      </c>
      <c r="B26" s="5" t="s">
        <v>16</v>
      </c>
      <c r="C26" s="6">
        <f>C24</f>
        <v>9.6050000000000004</v>
      </c>
      <c r="D26" s="7" t="str">
        <f>D25</f>
        <v>т</v>
      </c>
      <c r="E26" s="8">
        <v>43.84</v>
      </c>
      <c r="F26" s="8">
        <f t="shared" si="0"/>
        <v>421.08320000000003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" customHeight="1">
      <c r="A27" s="4">
        <v>5</v>
      </c>
      <c r="B27" s="5" t="s">
        <v>17</v>
      </c>
      <c r="C27" s="6">
        <f>C23</f>
        <v>113</v>
      </c>
      <c r="D27" s="7" t="s">
        <v>12</v>
      </c>
      <c r="E27" s="8">
        <v>27.93</v>
      </c>
      <c r="F27" s="8">
        <f t="shared" si="0"/>
        <v>3156.09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10" t="s">
        <v>18</v>
      </c>
      <c r="B28" s="5" t="s">
        <v>19</v>
      </c>
      <c r="C28" s="11">
        <f>C27*0.7/1000</f>
        <v>7.909999999999999E-2</v>
      </c>
      <c r="D28" s="7" t="s">
        <v>14</v>
      </c>
      <c r="E28" s="8">
        <v>13126.37</v>
      </c>
      <c r="F28" s="8">
        <f t="shared" si="0"/>
        <v>1038.2958669999998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9" customHeight="1">
      <c r="A29" s="10" t="s">
        <v>18</v>
      </c>
      <c r="B29" s="5" t="s">
        <v>20</v>
      </c>
      <c r="C29" s="6">
        <f>C27*125/1000</f>
        <v>14.125</v>
      </c>
      <c r="D29" s="7" t="s">
        <v>14</v>
      </c>
      <c r="E29" s="8">
        <v>3711.77</v>
      </c>
      <c r="F29" s="8">
        <f t="shared" si="0"/>
        <v>52428.751250000001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2.75" customHeight="1">
      <c r="A30" s="12">
        <v>6</v>
      </c>
      <c r="B30" s="13" t="s">
        <v>21</v>
      </c>
      <c r="C30" s="6">
        <f>7.5/2</f>
        <v>3.75</v>
      </c>
      <c r="D30" s="7" t="s">
        <v>22</v>
      </c>
      <c r="E30" s="8">
        <v>330</v>
      </c>
      <c r="F30" s="8">
        <f t="shared" si="0"/>
        <v>1237.5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8.5" customHeight="1">
      <c r="A31" s="12">
        <v>7</v>
      </c>
      <c r="B31" s="13" t="s">
        <v>13</v>
      </c>
      <c r="C31" s="6">
        <v>4.84</v>
      </c>
      <c r="D31" s="7" t="s">
        <v>14</v>
      </c>
      <c r="E31" s="8">
        <f>E24</f>
        <v>50</v>
      </c>
      <c r="F31" s="8">
        <f t="shared" si="0"/>
        <v>242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>
      <c r="A32" s="12">
        <v>8</v>
      </c>
      <c r="B32" s="13" t="s">
        <v>23</v>
      </c>
      <c r="C32" s="6">
        <f>C31</f>
        <v>4.84</v>
      </c>
      <c r="D32" s="7" t="s">
        <v>14</v>
      </c>
      <c r="E32" s="8">
        <v>79.010000000000005</v>
      </c>
      <c r="F32" s="8">
        <f t="shared" si="0"/>
        <v>382.40840000000003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>
      <c r="A33" s="12">
        <v>9</v>
      </c>
      <c r="B33" s="13" t="s">
        <v>16</v>
      </c>
      <c r="C33" s="6">
        <f>C31</f>
        <v>4.84</v>
      </c>
      <c r="D33" s="7" t="str">
        <f>D32</f>
        <v>т</v>
      </c>
      <c r="E33" s="8">
        <f>E26</f>
        <v>43.84</v>
      </c>
      <c r="F33" s="8">
        <f t="shared" si="0"/>
        <v>212.18560000000002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7.5" customHeight="1">
      <c r="A34" s="12">
        <v>10</v>
      </c>
      <c r="B34" s="13" t="s">
        <v>24</v>
      </c>
      <c r="C34" s="14">
        <v>42</v>
      </c>
      <c r="D34" s="7" t="s">
        <v>25</v>
      </c>
      <c r="E34" s="8">
        <v>155</v>
      </c>
      <c r="F34" s="8">
        <f t="shared" si="0"/>
        <v>6510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>
      <c r="A35" s="10" t="s">
        <v>18</v>
      </c>
      <c r="B35" s="5" t="s">
        <v>26</v>
      </c>
      <c r="C35" s="14">
        <v>42</v>
      </c>
      <c r="D35" s="7" t="s">
        <v>25</v>
      </c>
      <c r="E35" s="8">
        <v>221.06</v>
      </c>
      <c r="F35" s="8">
        <f t="shared" si="0"/>
        <v>9284.52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8.5" customHeight="1">
      <c r="A36" s="10" t="s">
        <v>18</v>
      </c>
      <c r="B36" s="5" t="s">
        <v>27</v>
      </c>
      <c r="C36" s="15">
        <f>C34*0.059</f>
        <v>2.4779999999999998</v>
      </c>
      <c r="D36" s="7" t="s">
        <v>22</v>
      </c>
      <c r="E36" s="8">
        <v>2667.94</v>
      </c>
      <c r="F36" s="8">
        <f t="shared" si="0"/>
        <v>6611.1553199999998</v>
      </c>
      <c r="G36" s="1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17"/>
      <c r="B37" s="24"/>
      <c r="C37" s="25"/>
      <c r="D37" s="25"/>
      <c r="E37" s="25"/>
      <c r="F37" s="2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27" t="s">
        <v>28</v>
      </c>
      <c r="B38" s="25"/>
      <c r="C38" s="25"/>
      <c r="D38" s="25"/>
      <c r="E38" s="26"/>
      <c r="F38" s="18">
        <f>SUM(F23:F37)</f>
        <v>91205.829637000003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28" t="s">
        <v>29</v>
      </c>
      <c r="B39" s="25"/>
      <c r="C39" s="25"/>
      <c r="D39" s="25"/>
      <c r="E39" s="26"/>
      <c r="F39" s="18">
        <f>F40-F38</f>
        <v>18241.165927399998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27" t="s">
        <v>30</v>
      </c>
      <c r="B40" s="25"/>
      <c r="C40" s="25"/>
      <c r="D40" s="25"/>
      <c r="E40" s="26"/>
      <c r="F40" s="18">
        <f>F38*1.2</f>
        <v>109446.9955644</v>
      </c>
      <c r="G40" s="16"/>
      <c r="H40" s="1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19"/>
      <c r="B41" s="20"/>
      <c r="C41" s="20"/>
      <c r="D41" s="20"/>
      <c r="E41" s="20"/>
      <c r="F41" s="19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19"/>
      <c r="B42" s="20"/>
      <c r="C42" s="20"/>
      <c r="D42" s="20"/>
      <c r="E42" s="20"/>
      <c r="F42" s="1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19:F19"/>
    <mergeCell ref="A21:K21"/>
    <mergeCell ref="A1:A6"/>
    <mergeCell ref="B1:E6"/>
    <mergeCell ref="F1:F6"/>
    <mergeCell ref="A7:F7"/>
    <mergeCell ref="A8:F18"/>
    <mergeCell ref="A20:F20"/>
    <mergeCell ref="B37:F37"/>
    <mergeCell ref="A38:E38"/>
    <mergeCell ref="A39:E39"/>
    <mergeCell ref="A40:E40"/>
  </mergeCells>
  <pageMargins left="0.25" right="0.25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dcterms:created xsi:type="dcterms:W3CDTF">2016-09-21T11:18:44Z</dcterms:created>
  <dcterms:modified xsi:type="dcterms:W3CDTF">2020-12-01T09:06:49Z</dcterms:modified>
</cp:coreProperties>
</file>